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30"/>
  <c r="C37" l="1"/>
  <c r="C38"/>
  <c r="C14"/>
  <c r="C4"/>
  <c r="C39"/>
  <c r="C22"/>
  <c r="C47" l="1"/>
  <c r="C46"/>
  <c r="C50" l="1"/>
  <c r="C48" l="1"/>
  <c r="C54"/>
  <c r="C18"/>
  <c r="C19"/>
  <c r="C51" l="1"/>
  <c r="C35" l="1"/>
  <c r="C41" l="1"/>
  <c r="C55" l="1"/>
  <c r="C32" l="1"/>
  <c r="C44" l="1"/>
  <c r="C42" l="1"/>
  <c r="C40" l="1"/>
  <c r="C20" l="1"/>
  <c r="C21"/>
  <c r="C45" l="1"/>
  <c r="C16" l="1"/>
  <c r="C13" l="1"/>
  <c r="C12" l="1"/>
  <c r="C52" l="1"/>
  <c r="C36" l="1"/>
  <c r="C43" l="1"/>
  <c r="C26" l="1"/>
  <c r="C24" l="1"/>
  <c r="C28" l="1"/>
  <c r="C25"/>
  <c r="C23" l="1"/>
  <c r="C34" l="1"/>
  <c r="C27" l="1"/>
  <c r="C29" l="1"/>
  <c r="C33" l="1"/>
  <c r="C15" l="1"/>
  <c r="C17" l="1"/>
  <c r="C49" l="1"/>
  <c r="C31" l="1"/>
  <c r="C7" l="1"/>
  <c r="D38" l="1"/>
  <c r="M9"/>
  <c r="D35"/>
  <c r="D41"/>
  <c r="D14"/>
  <c r="N8"/>
  <c r="N9"/>
  <c r="D55"/>
  <c r="D23"/>
  <c r="D47"/>
  <c r="D26"/>
  <c r="D7"/>
  <c r="E7" s="1"/>
  <c r="D13"/>
  <c r="D28"/>
  <c r="D32"/>
  <c r="D21"/>
  <c r="D43"/>
  <c r="D45"/>
  <c r="D37"/>
  <c r="D20"/>
  <c r="D19"/>
  <c r="D44"/>
  <c r="M8"/>
  <c r="D49"/>
  <c r="D22"/>
  <c r="D30"/>
  <c r="D46"/>
  <c r="D12"/>
  <c r="D53"/>
  <c r="D33"/>
  <c r="D18"/>
  <c r="D24"/>
  <c r="D34"/>
  <c r="D51"/>
  <c r="D29"/>
  <c r="D48"/>
  <c r="D17"/>
  <c r="D50"/>
  <c r="D27"/>
  <c r="D54"/>
  <c r="D25"/>
  <c r="D39"/>
  <c r="D16"/>
  <c r="D42"/>
  <c r="D15"/>
  <c r="D52"/>
  <c r="D40"/>
  <c r="Q3"/>
  <c r="D36"/>
  <c r="D31"/>
  <c r="N10" l="1"/>
  <c r="M10"/>
  <c r="N11" l="1"/>
  <c r="M11"/>
  <c r="N12" l="1"/>
  <c r="M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M21" l="1"/>
  <c r="N21"/>
  <c r="N22" l="1"/>
  <c r="M22"/>
  <c r="N23" l="1"/>
  <c r="M23"/>
  <c r="N24" l="1"/>
  <c r="M24"/>
  <c r="N25" l="1"/>
  <c r="M25"/>
  <c r="N26" l="1"/>
  <c r="M26"/>
  <c r="M27" l="1"/>
  <c r="N27"/>
  <c r="M28" l="1"/>
  <c r="N28"/>
  <c r="N29" l="1"/>
  <c r="M29"/>
  <c r="N30" l="1"/>
  <c r="M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<sst xmlns="http://schemas.openxmlformats.org/spreadsheetml/2006/main" count="107" uniqueCount="67">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</sst>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1302.9769877938431</c:v>
                </c:pt>
                <c:pt idx="1">
                  <c:v>1244.2143576153221</c:v>
                </c:pt>
                <c:pt idx="2">
                  <c:v>556.71</c:v>
                </c:pt>
                <c:pt idx="3">
                  <c:v>274.78561420440002</c:v>
                </c:pt>
                <c:pt idx="4">
                  <c:v>227.96054011851837</c:v>
                </c:pt>
                <c:pt idx="5">
                  <c:v>832.59519469962515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1302.9769877938431</v>
          </cell>
        </row>
      </sheetData>
      <sheetData sheetId="1">
        <row r="4">
          <cell r="J4">
            <v>1244.2143576153221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2.5907799513150689</v>
          </cell>
        </row>
      </sheetData>
      <sheetData sheetId="4">
        <row r="47">
          <cell r="M47">
            <v>111.75</v>
          </cell>
          <cell r="O47">
            <v>2.1029068830628859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3.2406785224799535</v>
          </cell>
        </row>
      </sheetData>
      <sheetData sheetId="8">
        <row r="4">
          <cell r="J4">
            <v>44.038300009897632</v>
          </cell>
        </row>
      </sheetData>
      <sheetData sheetId="9">
        <row r="4">
          <cell r="J4">
            <v>11.480611545216568</v>
          </cell>
        </row>
      </sheetData>
      <sheetData sheetId="10">
        <row r="4">
          <cell r="J4">
            <v>23.274087538486551</v>
          </cell>
        </row>
      </sheetData>
      <sheetData sheetId="11">
        <row r="4">
          <cell r="J4">
            <v>13.359364067956701</v>
          </cell>
        </row>
      </sheetData>
      <sheetData sheetId="12">
        <row r="4">
          <cell r="J4">
            <v>54.860824739141634</v>
          </cell>
        </row>
      </sheetData>
      <sheetData sheetId="13">
        <row r="4">
          <cell r="J4">
            <v>3.4066260471052598</v>
          </cell>
        </row>
      </sheetData>
      <sheetData sheetId="14">
        <row r="4">
          <cell r="J4">
            <v>227.96054011851837</v>
          </cell>
        </row>
      </sheetData>
      <sheetData sheetId="15">
        <row r="4">
          <cell r="J4">
            <v>5.5502101785105866</v>
          </cell>
        </row>
      </sheetData>
      <sheetData sheetId="16">
        <row r="4">
          <cell r="J4">
            <v>37.464490192513878</v>
          </cell>
        </row>
      </sheetData>
      <sheetData sheetId="17">
        <row r="4">
          <cell r="J4">
            <v>5.183403816602854</v>
          </cell>
        </row>
      </sheetData>
      <sheetData sheetId="18">
        <row r="4">
          <cell r="J4">
            <v>4.9501433301126001</v>
          </cell>
        </row>
      </sheetData>
      <sheetData sheetId="19">
        <row r="4">
          <cell r="J4">
            <v>14.62429642703537</v>
          </cell>
        </row>
      </sheetData>
      <sheetData sheetId="20">
        <row r="4">
          <cell r="J4">
            <v>2.5963425629446468</v>
          </cell>
        </row>
      </sheetData>
      <sheetData sheetId="21">
        <row r="4">
          <cell r="J4">
            <v>12.876139528491306</v>
          </cell>
        </row>
      </sheetData>
      <sheetData sheetId="22">
        <row r="4">
          <cell r="J4">
            <v>9.0565480356295218</v>
          </cell>
        </row>
      </sheetData>
      <sheetData sheetId="23">
        <row r="4">
          <cell r="J4">
            <v>12.128159808408391</v>
          </cell>
        </row>
      </sheetData>
      <sheetData sheetId="24">
        <row r="4">
          <cell r="J4">
            <v>3.6099610809793976</v>
          </cell>
        </row>
      </sheetData>
      <sheetData sheetId="25">
        <row r="4">
          <cell r="J4">
            <v>18.45707682664732</v>
          </cell>
        </row>
      </sheetData>
      <sheetData sheetId="26">
        <row r="4">
          <cell r="J4">
            <v>58.187225603571846</v>
          </cell>
        </row>
      </sheetData>
      <sheetData sheetId="27">
        <row r="4">
          <cell r="J4">
            <v>1.8221839947615743</v>
          </cell>
        </row>
      </sheetData>
      <sheetData sheetId="28">
        <row r="4">
          <cell r="J4">
            <v>46.629777076796799</v>
          </cell>
        </row>
      </sheetData>
      <sheetData sheetId="29">
        <row r="4">
          <cell r="J4">
            <v>37.039078678360156</v>
          </cell>
        </row>
      </sheetData>
      <sheetData sheetId="30">
        <row r="4">
          <cell r="J4">
            <v>2.2623757452086259</v>
          </cell>
        </row>
      </sheetData>
      <sheetData sheetId="31">
        <row r="4">
          <cell r="J4">
            <v>4.6312085090738737</v>
          </cell>
        </row>
      </sheetData>
      <sheetData sheetId="32">
        <row r="4">
          <cell r="J4">
            <v>2.8930391871777275</v>
          </cell>
        </row>
      </sheetData>
      <sheetData sheetId="33">
        <row r="4">
          <cell r="J4">
            <v>274.78561420440002</v>
          </cell>
        </row>
      </sheetData>
      <sheetData sheetId="34">
        <row r="4">
          <cell r="J4">
            <v>1.0151979917605658</v>
          </cell>
        </row>
      </sheetData>
      <sheetData sheetId="35">
        <row r="4">
          <cell r="J4">
            <v>13.149074536421796</v>
          </cell>
        </row>
      </sheetData>
      <sheetData sheetId="36">
        <row r="4">
          <cell r="J4">
            <v>19.243683209082402</v>
          </cell>
        </row>
      </sheetData>
      <sheetData sheetId="37">
        <row r="4">
          <cell r="J4">
            <v>14.495426646315581</v>
          </cell>
        </row>
      </sheetData>
      <sheetData sheetId="38">
        <row r="4">
          <cell r="J4">
            <v>12.799178828556206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556.71</f>
        <v>556.71</v>
      </c>
      <c r="P2" t="s">
        <v>8</v>
      </c>
      <c r="Q2" s="10">
        <f>N2+K2+H2</f>
        <v>613.79000000000008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0.13826457399364472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4439.2426944317112</v>
      </c>
      <c r="D7" s="20">
        <f>(C7*[1]Feuil1!$K$2-C4)/C4</f>
        <v>0.55732877869423947</v>
      </c>
      <c r="E7" s="31">
        <f>C7-C7/(1+D7)</f>
        <v>1588.6932438822605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1302.9769877938431</v>
      </c>
    </row>
    <row r="9" spans="2:20">
      <c r="M9" s="17" t="str">
        <f>IF(C13&gt;C7*Params!F8,B13,"Others")</f>
        <v>BTC</v>
      </c>
      <c r="N9" s="18">
        <f>IF(C13&gt;C7*0.1,C13,C7)</f>
        <v>1244.2143576153221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556.71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274.78561420440002</v>
      </c>
    </row>
    <row r="12" spans="2:20">
      <c r="B12" s="7" t="s">
        <v>19</v>
      </c>
      <c r="C12" s="1">
        <f>[2]ETH!J4</f>
        <v>1302.9769877938431</v>
      </c>
      <c r="D12" s="20">
        <f>C12/$C$7</f>
        <v>0.29351334844301491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227.96054011851837</v>
      </c>
    </row>
    <row r="13" spans="2:20">
      <c r="B13" s="7" t="s">
        <v>4</v>
      </c>
      <c r="C13" s="1">
        <f>[2]BTC!J4</f>
        <v>1244.2143576153221</v>
      </c>
      <c r="D13" s="20">
        <f t="shared" ref="D13:D55" si="0">C13/$C$7</f>
        <v>0.28027626405197026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832.59519469962515</v>
      </c>
      <c r="Q13" s="23"/>
    </row>
    <row r="14" spans="2:20">
      <c r="B14" s="7" t="s">
        <v>59</v>
      </c>
      <c r="C14" s="1">
        <f>$N$2</f>
        <v>556.71</v>
      </c>
      <c r="D14" s="20">
        <f t="shared" si="0"/>
        <v>0.12540652501344424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274.78561420440002</v>
      </c>
      <c r="D15" s="20">
        <f t="shared" si="0"/>
        <v>6.189920964426493E-2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227.96054011851837</v>
      </c>
      <c r="D16" s="20">
        <f t="shared" si="0"/>
        <v>5.1351222676889643E-2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2.5173212570732326E-2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2.0273728244885096E-2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1.4090241130195141E-2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58.187225603571846</v>
      </c>
      <c r="D20" s="20">
        <f t="shared" si="0"/>
        <v>1.3107466657895953E-2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54.860824739141634</v>
      </c>
      <c r="D21" s="20">
        <f t="shared" si="0"/>
        <v>1.2358149467240297E-2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1.1420866911285271E-2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44.038300009897632</v>
      </c>
      <c r="D23" s="20">
        <f t="shared" si="0"/>
        <v>9.9202280751931691E-3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46.629777076796799</v>
      </c>
      <c r="D24" s="20">
        <f t="shared" si="0"/>
        <v>1.0503993650828342E-2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37.039078678360156</v>
      </c>
      <c r="D25" s="20">
        <f t="shared" si="0"/>
        <v>8.3435579507332401E-3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37.464490192513878</v>
      </c>
      <c r="D26" s="20">
        <f t="shared" si="0"/>
        <v>8.4393876999576591E-3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23.274087538486551</v>
      </c>
      <c r="D27" s="20">
        <f t="shared" si="0"/>
        <v>5.2428058433660338E-3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19.243683209082402</v>
      </c>
      <c r="D28" s="20">
        <f t="shared" si="0"/>
        <v>4.3349022645732772E-3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18.45707682664732</v>
      </c>
      <c r="D29" s="20">
        <f t="shared" si="0"/>
        <v>4.1577084419823773E-3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6.38</v>
      </c>
      <c r="D30" s="20">
        <f t="shared" si="0"/>
        <v>1.437182068915188E-3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14.62429642703537</v>
      </c>
      <c r="D31" s="20">
        <f t="shared" si="0"/>
        <v>3.2943223503817684E-3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13.359364067956701</v>
      </c>
      <c r="D32" s="20">
        <f t="shared" si="0"/>
        <v>3.009379073758187E-3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12.876139528491306</v>
      </c>
      <c r="D33" s="20">
        <f t="shared" si="0"/>
        <v>2.9005261515983962E-3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13.149074536421796</v>
      </c>
      <c r="D34" s="20">
        <f t="shared" si="0"/>
        <v>2.9620084869239329E-3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12.128159808408391</v>
      </c>
      <c r="D35" s="20">
        <f t="shared" si="0"/>
        <v>2.7320335118467712E-3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11.480611545216568</v>
      </c>
      <c r="D36" s="20">
        <f t="shared" si="0"/>
        <v>2.5861644283645675E-3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14.495426646315581</v>
      </c>
      <c r="D37" s="20">
        <f t="shared" si="0"/>
        <v>3.2652926735674249E-3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12.799178828556206</v>
      </c>
      <c r="D38" s="20">
        <f t="shared" si="0"/>
        <v>2.8831897036426142E-3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2.3652682952365945E-3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9.0565480356295218</v>
      </c>
      <c r="D40" s="20">
        <f t="shared" si="0"/>
        <v>2.0401110412344541E-3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5.5502101785105866</v>
      </c>
      <c r="D41" s="20">
        <f t="shared" si="0"/>
        <v>1.2502605873457647E-3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4.9501433301126001</v>
      </c>
      <c r="D42" s="20">
        <f t="shared" si="0"/>
        <v>1.1150873405325933E-3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5.183403816602854</v>
      </c>
      <c r="D43" s="20">
        <f t="shared" si="0"/>
        <v>1.167632448458961E-3</v>
      </c>
    </row>
    <row r="44" spans="2:14">
      <c r="B44" s="22" t="s">
        <v>56</v>
      </c>
      <c r="C44" s="9">
        <f>[2]SHIB!$J$4</f>
        <v>4.6312085090738737</v>
      </c>
      <c r="D44" s="20">
        <f t="shared" si="0"/>
        <v>1.0432429195373688E-3</v>
      </c>
    </row>
    <row r="45" spans="2:14">
      <c r="B45" s="22" t="s">
        <v>23</v>
      </c>
      <c r="C45" s="9">
        <f>[2]LUNA!J4</f>
        <v>3.6099610809793976</v>
      </c>
      <c r="D45" s="20">
        <f t="shared" si="0"/>
        <v>8.131929992265327E-4</v>
      </c>
    </row>
    <row r="46" spans="2:14">
      <c r="B46" s="22" t="s">
        <v>36</v>
      </c>
      <c r="C46" s="9">
        <f>[2]AMP!$J$4</f>
        <v>3.4066260471052598</v>
      </c>
      <c r="D46" s="20">
        <f t="shared" si="0"/>
        <v>7.673890078995463E-4</v>
      </c>
    </row>
    <row r="47" spans="2:14">
      <c r="B47" s="22" t="s">
        <v>64</v>
      </c>
      <c r="C47" s="10">
        <f>[2]ACE!$J$4</f>
        <v>3.2406785224799535</v>
      </c>
      <c r="D47" s="20">
        <f t="shared" si="0"/>
        <v>7.3000706326438144E-4</v>
      </c>
    </row>
    <row r="48" spans="2:14">
      <c r="B48" s="22" t="s">
        <v>40</v>
      </c>
      <c r="C48" s="9">
        <f>[2]SHPING!$J$4</f>
        <v>2.8930391871777275</v>
      </c>
      <c r="D48" s="20">
        <f t="shared" si="0"/>
        <v>6.5169655869605015E-4</v>
      </c>
    </row>
    <row r="49" spans="2:4">
      <c r="B49" s="22" t="s">
        <v>62</v>
      </c>
      <c r="C49" s="10">
        <f>[2]SEI!$J$4</f>
        <v>2.2623757452086259</v>
      </c>
      <c r="D49" s="20">
        <f t="shared" si="0"/>
        <v>5.0963101162421209E-4</v>
      </c>
    </row>
    <row r="50" spans="2:4">
      <c r="B50" s="22" t="s">
        <v>50</v>
      </c>
      <c r="C50" s="9">
        <f>[2]KAVA!$J$4</f>
        <v>2.5963425629446468</v>
      </c>
      <c r="D50" s="20">
        <f t="shared" si="0"/>
        <v>5.8486159501964716E-4</v>
      </c>
    </row>
    <row r="51" spans="2:4">
      <c r="B51" s="7" t="s">
        <v>25</v>
      </c>
      <c r="C51" s="1">
        <f>[2]POLIS!J4</f>
        <v>2.5907799513150689</v>
      </c>
      <c r="D51" s="20">
        <f t="shared" si="0"/>
        <v>5.8360854083620384E-4</v>
      </c>
    </row>
    <row r="52" spans="2:4">
      <c r="B52" s="7" t="s">
        <v>28</v>
      </c>
      <c r="C52" s="1">
        <f>[2]ATLAS!O47</f>
        <v>2.1029068830628859</v>
      </c>
      <c r="D52" s="20">
        <f t="shared" si="0"/>
        <v>4.7370847412794788E-4</v>
      </c>
    </row>
    <row r="53" spans="2:4">
      <c r="B53" s="22" t="s">
        <v>63</v>
      </c>
      <c r="C53" s="10">
        <f>[2]MEME!$J$4</f>
        <v>1.8221839947615743</v>
      </c>
      <c r="D53" s="20">
        <f t="shared" si="0"/>
        <v>4.1047181246639205E-4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3.8222591482289179E-4</v>
      </c>
    </row>
    <row r="55" spans="2:4">
      <c r="B55" s="22" t="s">
        <v>43</v>
      </c>
      <c r="C55" s="9">
        <f>[2]TRX!$J$4</f>
        <v>1.0151979917605658</v>
      </c>
      <c r="D55" s="20">
        <f t="shared" si="0"/>
        <v>2.2868720221896454E-4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2023-12-31T18:07:21Z</dcterms:modified>
</cp:coreProperties>
</file>