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 l="1"/>
  <c r="C46"/>
  <c r="C28"/>
  <c r="C20" l="1"/>
  <c r="T2"/>
  <c r="C23" i="2" l="1"/>
  <c r="C30" i="1" l="1"/>
  <c r="C4"/>
  <c r="C37"/>
  <c r="C29"/>
  <c r="Q2" l="1"/>
  <c r="C45" l="1"/>
  <c r="C42" l="1"/>
  <c r="C48" l="1"/>
  <c r="C44" l="1"/>
  <c r="C16" l="1"/>
  <c r="C32" l="1"/>
  <c r="C19"/>
  <c r="C43" l="1"/>
  <c r="C17" l="1"/>
  <c r="C38" l="1"/>
  <c r="C35"/>
  <c r="C36" l="1"/>
  <c r="C25" l="1"/>
  <c r="C34" l="1"/>
  <c r="C50" l="1"/>
  <c r="C18" l="1"/>
  <c r="C39" l="1"/>
  <c r="C14"/>
  <c r="C40" l="1"/>
  <c r="C21"/>
  <c r="C31"/>
  <c r="C33"/>
  <c r="C22"/>
  <c r="C26" l="1"/>
  <c r="C47"/>
  <c r="C27"/>
  <c r="C24" l="1"/>
  <c r="C49" l="1"/>
  <c r="C13"/>
  <c r="C12" l="1"/>
  <c r="C23" l="1"/>
  <c r="C15" l="1"/>
  <c r="C7" l="1"/>
  <c r="D15" s="1"/>
  <c r="D22" l="1"/>
  <c r="D47"/>
  <c r="D25"/>
  <c r="D20"/>
  <c r="D44"/>
  <c r="D18"/>
  <c r="D41"/>
  <c r="D27"/>
  <c r="D28"/>
  <c r="D13"/>
  <c r="N9"/>
  <c r="D30"/>
  <c r="D17"/>
  <c r="D46"/>
  <c r="D14"/>
  <c r="D26"/>
  <c r="D7"/>
  <c r="E7" s="1"/>
  <c r="D19"/>
  <c r="D50"/>
  <c r="D24"/>
  <c r="D37"/>
  <c r="D43"/>
  <c r="N8"/>
  <c r="Q3"/>
  <c r="D34"/>
  <c r="D21"/>
  <c r="D31"/>
  <c r="D38"/>
  <c r="D45"/>
  <c r="D32"/>
  <c r="D48"/>
  <c r="D16"/>
  <c r="M9"/>
  <c r="M8"/>
  <c r="D12"/>
  <c r="D49"/>
  <c r="D39"/>
  <c r="D40"/>
  <c r="D35"/>
  <c r="D33"/>
  <c r="D29"/>
  <c r="D36"/>
  <c r="D42"/>
  <c r="D23"/>
  <c r="N10" l="1"/>
  <c r="M10"/>
  <c r="M11" l="1"/>
  <c r="N11"/>
  <c r="N12" l="1"/>
  <c r="M12"/>
  <c r="N13" l="1"/>
  <c r="M13"/>
  <c r="N14" l="1"/>
  <c r="M14"/>
  <c r="M15" l="1"/>
  <c r="N15"/>
  <c r="M16" l="1"/>
  <c r="N16"/>
  <c r="N17" l="1"/>
  <c r="M17"/>
  <c r="N18" l="1"/>
  <c r="M18"/>
  <c r="N19" l="1"/>
  <c r="M19"/>
  <c r="M20" l="1"/>
  <c r="N20"/>
  <c r="M21" l="1"/>
  <c r="M22" s="1"/>
  <c r="N21"/>
  <c r="M23" l="1"/>
  <c r="N23"/>
  <c r="N24" l="1"/>
  <c r="M24"/>
  <c r="M25" l="1"/>
  <c r="N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N37" l="1"/>
  <c r="M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<sst xmlns="http://schemas.openxmlformats.org/spreadsheetml/2006/main" count="92" uniqueCount="59">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</sst>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911.76444974307935</c:v>
                </c:pt>
                <c:pt idx="1">
                  <c:v>755.73417682005822</c:v>
                </c:pt>
                <c:pt idx="2">
                  <c:v>762.65324364826506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911.76444974307935</v>
          </cell>
        </row>
      </sheetData>
      <sheetData sheetId="1">
        <row r="4">
          <cell r="J4">
            <v>755.73417682005822</v>
          </cell>
        </row>
      </sheetData>
      <sheetData sheetId="2">
        <row r="2">
          <cell r="Y2">
            <v>61.33</v>
          </cell>
        </row>
      </sheetData>
      <sheetData sheetId="3">
        <row r="4">
          <cell r="J4">
            <v>0.99062623774601988</v>
          </cell>
        </row>
      </sheetData>
      <sheetData sheetId="4">
        <row r="46">
          <cell r="M46">
            <v>76.27000000000001</v>
          </cell>
          <cell r="O46">
            <v>0.69909574426303855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26.257431057165398</v>
          </cell>
        </row>
      </sheetData>
      <sheetData sheetId="8">
        <row r="4">
          <cell r="J4">
            <v>7.7787228279223823</v>
          </cell>
        </row>
      </sheetData>
      <sheetData sheetId="9">
        <row r="4">
          <cell r="J4">
            <v>20.554805228760458</v>
          </cell>
        </row>
      </sheetData>
      <sheetData sheetId="10">
        <row r="4">
          <cell r="J4">
            <v>11.54092901038079</v>
          </cell>
        </row>
      </sheetData>
      <sheetData sheetId="11">
        <row r="4">
          <cell r="J4">
            <v>29.040284808985238</v>
          </cell>
        </row>
      </sheetData>
      <sheetData sheetId="12">
        <row r="4">
          <cell r="J4">
            <v>2.1221853035128899</v>
          </cell>
        </row>
      </sheetData>
      <sheetData sheetId="13">
        <row r="4">
          <cell r="J4">
            <v>128.54940293680488</v>
          </cell>
        </row>
      </sheetData>
      <sheetData sheetId="14">
        <row r="4">
          <cell r="J4">
            <v>4.1675352908268746</v>
          </cell>
        </row>
      </sheetData>
      <sheetData sheetId="15">
        <row r="4">
          <cell r="J4">
            <v>26.28353752329561</v>
          </cell>
        </row>
      </sheetData>
      <sheetData sheetId="16">
        <row r="4">
          <cell r="J4">
            <v>4.3164951770734836</v>
          </cell>
        </row>
      </sheetData>
      <sheetData sheetId="17">
        <row r="4">
          <cell r="J4">
            <v>4.9263412266850608</v>
          </cell>
        </row>
      </sheetData>
      <sheetData sheetId="18">
        <row r="4">
          <cell r="J4">
            <v>8.5423513570340308</v>
          </cell>
        </row>
      </sheetData>
      <sheetData sheetId="19">
        <row r="4">
          <cell r="J4">
            <v>5.409425346805345</v>
          </cell>
        </row>
      </sheetData>
      <sheetData sheetId="20">
        <row r="4">
          <cell r="J4">
            <v>10.775026403409839</v>
          </cell>
        </row>
      </sheetData>
      <sheetData sheetId="21">
        <row r="4">
          <cell r="J4">
            <v>1.4694016355708275</v>
          </cell>
        </row>
      </sheetData>
      <sheetData sheetId="22">
        <row r="4">
          <cell r="J4">
            <v>33.094839176441241</v>
          </cell>
        </row>
      </sheetData>
      <sheetData sheetId="23">
        <row r="4">
          <cell r="J4">
            <v>32.67017413529635</v>
          </cell>
        </row>
      </sheetData>
      <sheetData sheetId="24">
        <row r="4">
          <cell r="J4">
            <v>26.266099409359938</v>
          </cell>
        </row>
      </sheetData>
      <sheetData sheetId="25">
        <row r="4">
          <cell r="J4">
            <v>24.03105628259204</v>
          </cell>
        </row>
      </sheetData>
      <sheetData sheetId="26">
        <row r="4">
          <cell r="J4">
            <v>3.50160750062037</v>
          </cell>
        </row>
      </sheetData>
      <sheetData sheetId="27">
        <row r="4">
          <cell r="J4">
            <v>126.19391230026127</v>
          </cell>
        </row>
      </sheetData>
      <sheetData sheetId="28">
        <row r="4">
          <cell r="J4">
            <v>0.71552504956984042</v>
          </cell>
        </row>
      </sheetData>
      <sheetData sheetId="29">
        <row r="4">
          <cell r="J4">
            <v>6.6611909609042934</v>
          </cell>
        </row>
      </sheetData>
      <sheetData sheetId="30">
        <row r="4">
          <cell r="J4">
            <v>22.54521847908719</v>
          </cell>
        </row>
      </sheetData>
      <sheetData sheetId="31">
        <row r="4">
          <cell r="J4">
            <v>2.9363123542341789</v>
          </cell>
        </row>
      </sheetData>
      <sheetData sheetId="32">
        <row r="4">
          <cell r="J4">
            <v>2.8588429188254798</v>
          </cell>
        </row>
      </sheetData>
      <sheetData sheetId="33">
        <row r="4">
          <cell r="J4">
            <v>1.9036409550208471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2" sqref="K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0.22+15.37</f>
        <v>15.59</v>
      </c>
      <c r="J2" t="s">
        <v>6</v>
      </c>
      <c r="K2" s="9">
        <v>16.306000000000001</v>
      </c>
      <c r="M2" t="s">
        <v>7</v>
      </c>
      <c r="N2" s="9">
        <v>12.32</v>
      </c>
      <c r="P2" t="s">
        <v>8</v>
      </c>
      <c r="Q2" s="10">
        <f>N2+K2+H2</f>
        <v>44.216000000000001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1.8023706921174845E-2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2453.2134368015932</v>
      </c>
      <c r="D7" s="20">
        <f>(C7*[1]Feuil1!$K$2-C4)/C4</f>
        <v>1.0919246272408369E-3</v>
      </c>
      <c r="E7" s="32">
        <f>C7-C7/(1+D7)</f>
        <v>2.6758023929914998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911.76444974307935</v>
      </c>
    </row>
    <row r="9" spans="2:20">
      <c r="M9" s="17" t="str">
        <f>IF(C13&gt;C7*[2]Params!F8,B13,"Others")</f>
        <v>BTC</v>
      </c>
      <c r="N9" s="18">
        <f>IF(C13&gt;C7*0.1,C13,C7)</f>
        <v>755.73417682005822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762.65324364826506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911.76444974307935</v>
      </c>
      <c r="D12" s="30">
        <f>C12/$C$7</f>
        <v>0.37166128151156846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755.73417682005822</v>
      </c>
      <c r="D13" s="30">
        <f t="shared" ref="D13:D50" si="0">C13/$C$7</f>
        <v>0.30805887717839825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128.54940293680488</v>
      </c>
      <c r="D14" s="30">
        <f t="shared" si="0"/>
        <v>5.2400415311764606E-2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126.19391230026127</v>
      </c>
      <c r="D15" s="30">
        <f t="shared" si="0"/>
        <v>5.1440249921665245E-2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3.1089834604622887E-2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61.33</v>
      </c>
      <c r="D17" s="30">
        <f t="shared" si="0"/>
        <v>2.4999863069378802E-2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32.67017413529635</v>
      </c>
      <c r="D18" s="30">
        <f>C18/$C$7</f>
        <v>1.3317297893937222E-2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33.094839176441241</v>
      </c>
      <c r="D19" s="30">
        <f>C19/$C$7</f>
        <v>1.3490403517269593E-2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15.59</v>
      </c>
      <c r="D20" s="30">
        <f t="shared" si="0"/>
        <v>6.3549301361750452E-3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29.040284808985238</v>
      </c>
      <c r="D21" s="30">
        <f t="shared" si="0"/>
        <v>1.1837651128654692E-2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26.257431057165398</v>
      </c>
      <c r="D22" s="30">
        <f t="shared" si="0"/>
        <v>1.0703280302996727E-2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26.266099409359938</v>
      </c>
      <c r="D23" s="30">
        <f t="shared" si="0"/>
        <v>1.0706813771411869E-2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26.28353752329561</v>
      </c>
      <c r="D24" s="30">
        <f t="shared" si="0"/>
        <v>1.0713922045675362E-2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24.03105628259204</v>
      </c>
      <c r="D25" s="30">
        <f t="shared" si="0"/>
        <v>9.7957462331214121E-3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22.54521847908719</v>
      </c>
      <c r="D26" s="30">
        <f t="shared" si="0"/>
        <v>9.1900762244645096E-3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20.554805228760458</v>
      </c>
      <c r="D27" s="30">
        <f t="shared" si="0"/>
        <v>8.3787268243398477E-3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8.1525723363374547E-3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6.646792225815927E-3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12.32</v>
      </c>
      <c r="D30" s="30">
        <f t="shared" si="0"/>
        <v>5.0219845591838721E-3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11.54092901038079</v>
      </c>
      <c r="D31" s="30">
        <f t="shared" si="0"/>
        <v>4.7044129292832413E-3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10.775026403409839</v>
      </c>
      <c r="D32" s="30">
        <f t="shared" si="0"/>
        <v>4.3922091089872353E-3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7.7787228279223823</v>
      </c>
      <c r="D33" s="30">
        <f t="shared" si="0"/>
        <v>3.1708300269478332E-3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8.5423513570340308</v>
      </c>
      <c r="D34" s="30">
        <f t="shared" si="0"/>
        <v>3.4821068680315178E-3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6.6611909609042934</v>
      </c>
      <c r="D35" s="30">
        <f t="shared" si="0"/>
        <v>2.7152920577464723E-3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5.409425346805345</v>
      </c>
      <c r="D36" s="30">
        <f t="shared" si="0"/>
        <v>2.2050365718923946E-3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2.2011945308111126E-3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4.9263412266850608</v>
      </c>
      <c r="D38" s="30">
        <f t="shared" si="0"/>
        <v>2.0081176602015673E-3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4.3164951770734836</v>
      </c>
      <c r="D39" s="30">
        <f t="shared" si="0"/>
        <v>1.7595269585271662E-3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4.1675352908268746</v>
      </c>
      <c r="D40" s="30">
        <f t="shared" si="0"/>
        <v>1.6988066461352622E-3</v>
      </c>
    </row>
    <row r="41" spans="2:14">
      <c r="B41" s="22" t="s">
        <v>56</v>
      </c>
      <c r="C41" s="9">
        <f>[2]SHIB!$J$4</f>
        <v>3.50160750062037</v>
      </c>
      <c r="D41" s="30">
        <f t="shared" si="0"/>
        <v>1.4273554221134683E-3</v>
      </c>
    </row>
    <row r="42" spans="2:14">
      <c r="B42" s="22" t="s">
        <v>37</v>
      </c>
      <c r="C42" s="9">
        <f>[2]GRT!$J$4</f>
        <v>2.9363123542341789</v>
      </c>
      <c r="D42" s="30">
        <f t="shared" si="0"/>
        <v>1.1969249434987735E-3</v>
      </c>
    </row>
    <row r="43" spans="2:14">
      <c r="B43" s="22" t="s">
        <v>50</v>
      </c>
      <c r="C43" s="9">
        <f>[2]KAVA!$J$4</f>
        <v>2.8588429188254798</v>
      </c>
      <c r="D43" s="30">
        <f t="shared" si="0"/>
        <v>1.1653461846975414E-3</v>
      </c>
    </row>
    <row r="44" spans="2:14">
      <c r="B44" s="22" t="s">
        <v>36</v>
      </c>
      <c r="C44" s="9">
        <f>[2]AMP!$J$4</f>
        <v>2.1221853035128899</v>
      </c>
      <c r="D44" s="30">
        <f t="shared" si="0"/>
        <v>8.6506345990005457E-4</v>
      </c>
    </row>
    <row r="45" spans="2:14">
      <c r="B45" s="22" t="s">
        <v>40</v>
      </c>
      <c r="C45" s="9">
        <f>[2]SHPING!$J$4</f>
        <v>1.9036409550208471</v>
      </c>
      <c r="D45" s="30">
        <f t="shared" si="0"/>
        <v>7.7597852941109849E-4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6.9166162819172194E-4</v>
      </c>
    </row>
    <row r="47" spans="2:14">
      <c r="B47" s="22" t="s">
        <v>23</v>
      </c>
      <c r="C47" s="9">
        <f>[2]LUNA!J4</f>
        <v>1.4694016355708275</v>
      </c>
      <c r="D47" s="30">
        <f t="shared" si="0"/>
        <v>5.9897015625618691E-4</v>
      </c>
    </row>
    <row r="48" spans="2:14">
      <c r="B48" s="7" t="s">
        <v>25</v>
      </c>
      <c r="C48" s="1">
        <f>[2]POLIS!J4</f>
        <v>0.99062623774601988</v>
      </c>
      <c r="D48" s="30">
        <f t="shared" si="0"/>
        <v>4.038076030749126E-4</v>
      </c>
    </row>
    <row r="49" spans="2:4">
      <c r="B49" s="22" t="s">
        <v>43</v>
      </c>
      <c r="C49" s="9">
        <f>[2]TRX!$J$4</f>
        <v>0.71552504956984042</v>
      </c>
      <c r="D49" s="30">
        <f t="shared" si="0"/>
        <v>2.9166848625397835E-4</v>
      </c>
    </row>
    <row r="50" spans="2:4">
      <c r="B50" s="7" t="s">
        <v>28</v>
      </c>
      <c r="C50" s="1">
        <f>[2]ATLAS!O46</f>
        <v>0.69909574426303855</v>
      </c>
      <c r="D50" s="30">
        <f t="shared" si="0"/>
        <v>2.8497143125650459E-4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2023-06-08T11:47:05Z</dcterms:modified>
</cp:coreProperties>
</file>