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applyAlignment="1" pivotButton="0" quotePrefix="0" xfId="0">
      <alignment horizontal="left" vertical="top"/>
    </xf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50893184"/>
        <axId val="50894720"/>
      </lineChart>
      <dateAx>
        <axId val="508931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0894720"/>
        <crosses val="autoZero"/>
        <lblOffset val="100"/>
      </dateAx>
      <valAx>
        <axId val="508947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08931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3" workbookViewId="0">
      <selection activeCell="F34" sqref="F3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2607.613320228929</v>
      </c>
      <c r="M3" t="inlineStr">
        <is>
          <t>Objectif :</t>
        </is>
      </c>
      <c r="N3" s="24">
        <f>(INDEX(N5:N33,MATCH(MAX(O6,O14),O5:O33,0))/0.85)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0.00682931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 s="24">
        <f>($R$20/5)</f>
        <v/>
      </c>
      <c r="O22" s="59">
        <f>($S$20*[1]Params!K15)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 s="24">
        <f>($R$20/5)</f>
        <v/>
      </c>
      <c r="O23" s="59">
        <f>($S$20*[1]Params!K16)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 s="24">
        <f>($R$20/5)</f>
        <v/>
      </c>
      <c r="O24" s="59">
        <f>($S$20*[1]Params!K17)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 s="24">
        <f>($R$20/5)</f>
        <v/>
      </c>
      <c r="O25" s="59">
        <f>($S$20*[1]Params!K18)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8" t="n">
        <v>1402.5</v>
      </c>
      <c r="D30" s="60">
        <f>(C30*B30)</f>
        <v/>
      </c>
      <c r="M30" t="inlineStr">
        <is>
          <t>Objectif</t>
        </is>
      </c>
      <c r="N30">
        <f>($R$23/5)</f>
        <v/>
      </c>
      <c r="O30" s="59">
        <f>($S$23*[1]Params!K15)</f>
        <v/>
      </c>
      <c r="P30" s="60">
        <f>(O30*N30)</f>
        <v/>
      </c>
    </row>
    <row r="31">
      <c r="B31" s="24" t="n">
        <v>0.01</v>
      </c>
      <c r="C31" s="59" t="n">
        <v>1372</v>
      </c>
      <c r="D31" s="60">
        <f>(C31*B31)</f>
        <v/>
      </c>
      <c r="N31">
        <f>($R$23/5)</f>
        <v/>
      </c>
      <c r="O31" s="59">
        <f>($S$23*[1]Params!K16)</f>
        <v/>
      </c>
      <c r="P31" s="60">
        <f>(O31*N31)</f>
        <v/>
      </c>
    </row>
    <row r="32">
      <c r="B32" s="24" t="n">
        <v>-0.01</v>
      </c>
      <c r="C32" s="58" t="n">
        <v>1286.66</v>
      </c>
      <c r="D32" s="60">
        <f>(C32*B32)</f>
        <v/>
      </c>
      <c r="N32">
        <f>($R$23/5)</f>
        <v/>
      </c>
      <c r="O32" s="59">
        <f>($S$23*[1]Params!K17)</f>
        <v/>
      </c>
      <c r="P32" s="60">
        <f>(O32*N32)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  <c r="N33">
        <f>($R$23/5)</f>
        <v/>
      </c>
      <c r="O33" s="59">
        <f>($S$23*[1]Params!K18)</f>
        <v/>
      </c>
      <c r="P33" s="60">
        <f>(O33*N33)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0.11612225</v>
      </c>
      <c r="C35" s="59">
        <f>(D35/B35)</f>
        <v/>
      </c>
      <c r="D35" s="60" t="n">
        <v>195.09</v>
      </c>
      <c r="E35" t="inlineStr">
        <is>
          <t>DCA1</t>
        </is>
      </c>
      <c r="P35" s="60">
        <f>(SUM(P30:P33))</f>
        <v/>
      </c>
    </row>
    <row r="36">
      <c r="B36" s="24" t="n">
        <v>0.02358498</v>
      </c>
      <c r="C36" s="59">
        <f>(D36/B36)</f>
        <v/>
      </c>
      <c r="D36" s="60" t="n">
        <v>40.5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0.05382108</v>
      </c>
      <c r="C40" s="59">
        <f>(D40/B40)</f>
        <v/>
      </c>
      <c r="D40" s="60" t="n">
        <v>99.65000000000001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0.1956451405479768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0.57239361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1.463225742161753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13.57532613</v>
      </c>
      <c r="C5" s="58">
        <f>(D5/B5)</f>
        <v/>
      </c>
      <c r="D5" s="58" t="n">
        <v>40.5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0.58919513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10.36660301515488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0.0276032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36.1824038458721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2.54286618</v>
      </c>
      <c r="C5" s="58">
        <f>(D5/B5)</f>
        <v/>
      </c>
      <c r="D5" s="58" t="n">
        <v>40.5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0.01639977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0.7101086</v>
      </c>
      <c r="C10" s="58">
        <f>(D10/B10)</f>
        <v/>
      </c>
      <c r="D10" s="58" t="n">
        <v>10.71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0.00335289804111764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317.1535806076218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0.00248559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0.56393247</v>
      </c>
      <c r="C11" s="58">
        <f>(D11/B11)</f>
        <v/>
      </c>
      <c r="D11" s="58" t="n">
        <v>160.17</v>
      </c>
      <c r="E11" t="inlineStr">
        <is>
          <t>DCA1</t>
        </is>
      </c>
      <c r="P11" s="58">
        <f>(SUM(P6:P9))</f>
        <v/>
      </c>
    </row>
    <row r="12">
      <c r="B12" s="83" t="n">
        <v>0.14222676</v>
      </c>
      <c r="C12" s="58">
        <f>(D12/B12)</f>
        <v/>
      </c>
      <c r="D12" s="58" t="n">
        <v>40.5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0.08166083546272083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0.28291385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7.596371567712175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7.1830955</v>
      </c>
      <c r="C5" s="58">
        <f>(D5/B5)</f>
        <v/>
      </c>
      <c r="D5" s="58" t="n">
        <v>40.5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0.07543095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55.33912440306048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0.1696491355628084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E36" sqref="E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43398.69879573647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0.00035251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0.00699648</v>
      </c>
      <c r="C23" s="58">
        <f>(D23/B23)</f>
        <v/>
      </c>
      <c r="D23" s="58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0.00156416</v>
      </c>
      <c r="C24" s="58">
        <f>(D24/B24)</f>
        <v/>
      </c>
      <c r="D24" s="58" t="n">
        <v>40.5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0.00181932</v>
      </c>
      <c r="C34" s="58">
        <f>(D34/B34)</f>
        <v/>
      </c>
      <c r="D34" s="58" t="n">
        <v>50.35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12.7633135969351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8">
        <f>(D5/B5)</f>
        <v/>
      </c>
      <c r="D5" s="58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0.00231379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0.7723922861370127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3.50307864513219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8">
        <f>(D5/B5)</f>
        <v/>
      </c>
      <c r="D5" s="58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0.0188439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5" sqref="N3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15.30430257071818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8">
        <f>(D5/B5)</f>
        <v/>
      </c>
      <c r="D5" s="58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0.00241141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($C$5*[1]Params!K11)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69.67328859368823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0.00123181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0.7468708835365782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0.05691477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0.0001249010528764337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4902.53482508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0.8520750611822844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0.32362331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43.98030053</v>
      </c>
      <c r="C7" s="58">
        <f>(D7/B7)</f>
        <v/>
      </c>
      <c r="D7" s="58" t="n">
        <v>40.5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2"/>
    <col width="9.140625" customWidth="1" style="14" min="283" max="16384"/>
  </cols>
  <sheetData>
    <row r="1"/>
    <row r="2"/>
    <row r="3">
      <c r="I3" t="inlineStr">
        <is>
          <t>Actual Price :</t>
        </is>
      </c>
      <c r="J3" s="79" t="n">
        <v>0.02715384017518516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0.06081403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1.26424150352384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0.34093899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3.265790961981733</v>
      </c>
      <c r="M3" t="inlineStr">
        <is>
          <t>Objectif :</t>
        </is>
      </c>
      <c r="N3" s="24">
        <f>(INDEX(N5:N31,MATCH(MAX(O6:O8,O14:O16),O5:O31,0))/0.85)</f>
        <v/>
      </c>
      <c r="O3" s="59">
        <f>(MAX(O6:O8,O14:O16)*0.75)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(B25*J3)</f>
        <v/>
      </c>
      <c r="K4" s="4">
        <f>(J4/D25-1)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22.67427087</v>
      </c>
      <c r="C6" s="58">
        <f>(D6/B6)</f>
        <v/>
      </c>
      <c r="D6" s="58" t="n">
        <v>40.5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B6+B19+B21+B23</f>
        <v/>
      </c>
      <c r="S6" s="58">
        <f>(T6/R6)</f>
        <v/>
      </c>
      <c r="T6" s="58">
        <f>D6+B19*1.74+B21*1.7718+B23*1.7718</f>
        <v/>
      </c>
      <c r="U6" s="58">
        <f>(E6)</f>
        <v/>
      </c>
    </row>
    <row r="7">
      <c r="B7" s="2" t="n">
        <v>0.10124806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(B10+B13+B8+B17)</f>
        <v/>
      </c>
      <c r="S8" s="58" t="n">
        <v>0</v>
      </c>
      <c r="T8" s="58">
        <f>(D10+D13+D8+D17)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>
        <f>B23-B23</f>
        <v/>
      </c>
      <c r="S15" s="58" t="n">
        <v>0</v>
      </c>
      <c r="T15" s="58">
        <f>D23-B23*1.7718</f>
        <v/>
      </c>
    </row>
    <row r="16">
      <c r="B16" s="1" t="n">
        <v>0.419286856535433</v>
      </c>
      <c r="C16" s="58">
        <f>(D16/B16)</f>
        <v/>
      </c>
      <c r="D16" s="58" t="n">
        <v>0.709744</v>
      </c>
      <c r="N16" s="1">
        <f>-B23</f>
        <v/>
      </c>
      <c r="O16" s="58">
        <f>P16/N16</f>
        <v/>
      </c>
      <c r="P16" s="58">
        <f>-D23</f>
        <v/>
      </c>
      <c r="Q16" t="inlineStr">
        <is>
          <t>Done</t>
        </is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4*(($B$6+$R$8+$R$7)/5)-N15-N14-N16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C24" s="58" t="n"/>
      <c r="D24" s="58" t="n"/>
      <c r="F24" t="inlineStr">
        <is>
          <t>Moy</t>
        </is>
      </c>
      <c r="G24" s="58">
        <f>(D25/B25)</f>
        <v/>
      </c>
      <c r="S24" s="58" t="n"/>
      <c r="T24" s="58" t="n"/>
    </row>
    <row r="25">
      <c r="B25" s="1">
        <f>(SUM(B5:B24))</f>
        <v/>
      </c>
      <c r="C25" s="58" t="n"/>
      <c r="D25" s="58">
        <f>(SUM(D5:D24))</f>
        <v/>
      </c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R28" s="1">
        <f>(SUM(R5:R27))</f>
        <v/>
      </c>
      <c r="S28" s="58" t="n"/>
      <c r="T28" s="58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3"/>
    <col width="9.140625" customWidth="1" style="14" min="30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0.7862022560509294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0.07555273999999999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tabSelected="1" workbookViewId="0">
      <selection activeCell="O12" sqref="O12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9.712505886893199e-06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261.23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1" t="n">
        <v>0</v>
      </c>
      <c r="C7" s="58">
        <f>(D7/B7)</f>
        <v/>
      </c>
      <c r="D7" s="58" t="n">
        <v>0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J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0.004172078228979725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2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79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79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79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N30" sqref="N29:N3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98.30078327368457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6.0534095</v>
      </c>
      <c r="C17" s="58">
        <f>(D17/B17)</f>
        <v/>
      </c>
      <c r="D17" s="58" t="n">
        <v>123.54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0.06374038999999999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1.87751765</v>
      </c>
      <c r="C19" s="58">
        <f>(D19/B19)</f>
        <v/>
      </c>
      <c r="D19" s="58" t="n">
        <v>40.5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0.1083897555416376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0.25391711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6.885581822965304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8">
        <f>(D5/B5)</f>
        <v/>
      </c>
      <c r="D5" s="58" t="n">
        <v>12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0.00264432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0.5791020561147079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0.8295209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6"/>
    <col width="9.140625" customWidth="1" style="14" min="26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18.89331847612776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0.00135684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6"/>
    <col width="9.140625" customWidth="1" style="14" min="267" max="16384"/>
  </cols>
  <sheetData>
    <row r="1"/>
    <row r="2"/>
    <row r="3">
      <c r="I3" t="inlineStr">
        <is>
          <t>Actual Price :</t>
        </is>
      </c>
      <c r="J3" s="79" t="n">
        <v>2.947310269016739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0.00031544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0.3810787419692155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0.005347586744953199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3"/>
    <col width="9.140625" customWidth="1" style="14" min="27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9.537253194888304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1.541e-05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0.5434338384445979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0.74908692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115.35588893</v>
      </c>
      <c r="C7" s="58">
        <f>(D7/B7)</f>
        <v/>
      </c>
      <c r="D7" s="58" t="n">
        <v>40.5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2024-01-16T22:16:34Z</dcterms:modified>
  <cp:lastModifiedBy>Tiko</cp:lastModifiedBy>
</cp:coreProperties>
</file>