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T2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55" l="1"/>
  <c r="C42"/>
  <c r="C39"/>
  <c r="C52"/>
  <c r="C33"/>
  <c r="C46"/>
  <c r="C27"/>
  <c r="C25"/>
  <c r="C53"/>
  <c r="C18"/>
  <c r="C49"/>
  <c r="C19"/>
  <c r="C34" l="1"/>
  <c r="C16"/>
  <c r="C21"/>
  <c r="C50" l="1"/>
  <c r="C43"/>
  <c r="C41"/>
  <c r="C12"/>
  <c r="C23" l="1"/>
  <c r="C51" l="1"/>
  <c r="C13" l="1"/>
  <c r="C17"/>
  <c r="C38" l="1"/>
  <c r="C32" l="1"/>
  <c r="C26" l="1"/>
  <c r="C15" l="1"/>
  <c r="C31" l="1"/>
  <c r="C36" l="1"/>
  <c r="C22"/>
  <c r="C7" l="1"/>
  <c r="D18" l="1"/>
  <c r="D35"/>
  <c r="D25"/>
  <c r="N9"/>
  <c r="D34"/>
  <c r="D12"/>
  <c r="D13"/>
  <c r="D39"/>
  <c r="D41"/>
  <c r="D24"/>
  <c r="D30"/>
  <c r="D33"/>
  <c r="D28"/>
  <c r="Q3"/>
  <c r="D47"/>
  <c r="N8"/>
  <c r="D40"/>
  <c r="M8"/>
  <c r="D31"/>
  <c r="D52"/>
  <c r="D26"/>
  <c r="M9"/>
  <c r="D22"/>
  <c r="D46"/>
  <c r="D15"/>
  <c r="D27"/>
  <c r="D29"/>
  <c r="D54"/>
  <c r="D7"/>
  <c r="E7" s="1"/>
  <c r="D45"/>
  <c r="D23"/>
  <c r="D21"/>
  <c r="D43"/>
  <c r="D44"/>
  <c r="D50"/>
  <c r="D51"/>
  <c r="D16"/>
  <c r="D20"/>
  <c r="D48"/>
  <c r="D19"/>
  <c r="D55"/>
  <c r="D17"/>
  <c r="D14"/>
  <c r="D53"/>
  <c r="D32"/>
  <c r="D37"/>
  <c r="D42"/>
  <c r="D38"/>
  <c r="D49"/>
  <c r="D36"/>
  <c r="M10" l="1"/>
  <c r="N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N42" l="1"/>
  <c r="M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<sst xmlns="http://schemas.openxmlformats.org/spreadsheetml/2006/main" count="110" uniqueCount="68">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</sst>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1240.0117575915133</c:v>
                </c:pt>
                <c:pt idx="1">
                  <c:v>1233.8977843706211</c:v>
                </c:pt>
                <c:pt idx="2">
                  <c:v>377.61</c:v>
                </c:pt>
                <c:pt idx="3">
                  <c:v>363.24861623678839</c:v>
                </c:pt>
                <c:pt idx="4">
                  <c:v>1118.274356096498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1240.0117575915133</v>
          </cell>
        </row>
      </sheetData>
      <sheetData sheetId="1">
        <row r="4">
          <cell r="J4">
            <v>1233.8977843706211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1.9723927749268282</v>
          </cell>
        </row>
      </sheetData>
      <sheetData sheetId="4">
        <row r="47">
          <cell r="M47">
            <v>146.44</v>
          </cell>
          <cell r="O47">
            <v>1.1053793562825263</v>
          </cell>
        </row>
      </sheetData>
      <sheetData sheetId="5">
        <row r="4">
          <cell r="C4">
            <v>-78.333333333333329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2.7565606374820488</v>
          </cell>
        </row>
      </sheetData>
      <sheetData sheetId="8">
        <row r="4">
          <cell r="J4">
            <v>36.234187988466779</v>
          </cell>
        </row>
      </sheetData>
      <sheetData sheetId="9">
        <row r="4">
          <cell r="J4">
            <v>10.637745327625954</v>
          </cell>
        </row>
      </sheetData>
      <sheetData sheetId="10">
        <row r="4">
          <cell r="J4">
            <v>20.120566740116274</v>
          </cell>
        </row>
      </sheetData>
      <sheetData sheetId="11">
        <row r="4">
          <cell r="J4">
            <v>11.380733050580231</v>
          </cell>
        </row>
      </sheetData>
      <sheetData sheetId="12">
        <row r="4">
          <cell r="J4">
            <v>45.073342818141455</v>
          </cell>
        </row>
      </sheetData>
      <sheetData sheetId="13">
        <row r="4">
          <cell r="J4">
            <v>3.2872509816866642</v>
          </cell>
        </row>
      </sheetData>
      <sheetData sheetId="14">
        <row r="4">
          <cell r="J4">
            <v>214.49614918758016</v>
          </cell>
        </row>
      </sheetData>
      <sheetData sheetId="15">
        <row r="4">
          <cell r="J4">
            <v>4.9291985089724948</v>
          </cell>
        </row>
      </sheetData>
      <sheetData sheetId="16">
        <row r="4">
          <cell r="J4">
            <v>41.000046017719392</v>
          </cell>
        </row>
      </sheetData>
      <sheetData sheetId="17">
        <row r="4">
          <cell r="J4">
            <v>5.2172168687166902</v>
          </cell>
        </row>
      </sheetData>
      <sheetData sheetId="18">
        <row r="4">
          <cell r="J4">
            <v>4.0645843577393999</v>
          </cell>
        </row>
      </sheetData>
      <sheetData sheetId="19">
        <row r="4">
          <cell r="J4">
            <v>11.214466638867911</v>
          </cell>
        </row>
      </sheetData>
      <sheetData sheetId="20">
        <row r="4">
          <cell r="J4">
            <v>2.0206839790021522</v>
          </cell>
        </row>
      </sheetData>
      <sheetData sheetId="21">
        <row r="4">
          <cell r="J4">
            <v>14.985649400701625</v>
          </cell>
        </row>
      </sheetData>
      <sheetData sheetId="22">
        <row r="4">
          <cell r="J4">
            <v>9.3524340676625641</v>
          </cell>
        </row>
      </sheetData>
      <sheetData sheetId="23">
        <row r="4">
          <cell r="J4">
            <v>10.784818523304141</v>
          </cell>
        </row>
      </sheetData>
      <sheetData sheetId="24">
        <row r="4">
          <cell r="J4">
            <v>4.4495780460952696</v>
          </cell>
        </row>
      </sheetData>
      <sheetData sheetId="25">
        <row r="4">
          <cell r="J4">
            <v>39.640072572682278</v>
          </cell>
        </row>
      </sheetData>
      <sheetData sheetId="26">
        <row r="4">
          <cell r="J4">
            <v>44.071998505307448</v>
          </cell>
        </row>
      </sheetData>
      <sheetData sheetId="27">
        <row r="4">
          <cell r="J4">
            <v>1.4854512587979238</v>
          </cell>
        </row>
      </sheetData>
      <sheetData sheetId="28">
        <row r="4">
          <cell r="J4">
            <v>36.567260363698644</v>
          </cell>
        </row>
      </sheetData>
      <sheetData sheetId="29">
        <row r="4">
          <cell r="J4">
            <v>43.159300527646302</v>
          </cell>
        </row>
      </sheetData>
      <sheetData sheetId="30">
        <row r="4">
          <cell r="J4">
            <v>2.487618904343059</v>
          </cell>
        </row>
      </sheetData>
      <sheetData sheetId="31">
        <row r="4">
          <cell r="J4">
            <v>11.662593856175951</v>
          </cell>
        </row>
      </sheetData>
      <sheetData sheetId="32">
        <row r="4">
          <cell r="J4">
            <v>2.2570781491847369</v>
          </cell>
        </row>
      </sheetData>
      <sheetData sheetId="33">
        <row r="4">
          <cell r="J4">
            <v>363.24861623678839</v>
          </cell>
        </row>
      </sheetData>
      <sheetData sheetId="34">
        <row r="4">
          <cell r="J4">
            <v>1.0067748836716819</v>
          </cell>
        </row>
      </sheetData>
      <sheetData sheetId="35">
        <row r="4">
          <cell r="J4">
            <v>14.729127235395627</v>
          </cell>
        </row>
      </sheetData>
      <sheetData sheetId="36">
        <row r="4">
          <cell r="J4">
            <v>15.947550666202979</v>
          </cell>
        </row>
      </sheetData>
      <sheetData sheetId="37">
        <row r="4">
          <cell r="J4">
            <v>20.757372629389607</v>
          </cell>
        </row>
      </sheetData>
      <sheetData sheetId="38">
        <row r="4">
          <cell r="J4">
            <v>17.519044338997848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T28" sqref="T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60</f>
        <v>60</v>
      </c>
      <c r="J2" t="s">
        <v>6</v>
      </c>
      <c r="K2" s="9">
        <f>17.52+37.53</f>
        <v>55.05</v>
      </c>
      <c r="M2" t="s">
        <v>59</v>
      </c>
      <c r="N2" s="9">
        <f>377.61</f>
        <v>377.61</v>
      </c>
      <c r="P2" t="s">
        <v>8</v>
      </c>
      <c r="Q2" s="10">
        <f>N2+K2+H2</f>
        <v>492.66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0.11369839976751517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4333.0425142954227</v>
      </c>
      <c r="D7" s="20">
        <f>(C7*[1]Feuil1!$K$2-C4)/C4</f>
        <v>0.46473576820536205</v>
      </c>
      <c r="E7" s="31">
        <f>C7-C7/(1+D7)</f>
        <v>1374.8007560536644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1240.0117575915133</v>
      </c>
    </row>
    <row r="9" spans="2:20">
      <c r="M9" s="17" t="str">
        <f>IF(C13&gt;C7*Params!F8,B13,"Others")</f>
        <v>BTC</v>
      </c>
      <c r="N9" s="18">
        <f>IF(C13&gt;C7*0.1,C13,C7)</f>
        <v>1233.8977843706211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377.61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363.24861623678839</v>
      </c>
    </row>
    <row r="12" spans="2:20">
      <c r="B12" s="7" t="s">
        <v>19</v>
      </c>
      <c r="C12" s="1">
        <f>[2]ETH!J4</f>
        <v>1240.0117575915133</v>
      </c>
      <c r="D12" s="20">
        <f>C12/$C$7</f>
        <v>0.2861757652966731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1118.274356096498</v>
      </c>
    </row>
    <row r="13" spans="2:20">
      <c r="B13" s="7" t="s">
        <v>4</v>
      </c>
      <c r="C13" s="1">
        <f>[2]BTC!J4</f>
        <v>1233.8977843706211</v>
      </c>
      <c r="D13" s="20">
        <f t="shared" ref="D13:D55" si="0">C13/$C$7</f>
        <v>0.28476475370361326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377.61</v>
      </c>
      <c r="D14" s="20">
        <f t="shared" si="0"/>
        <v>8.7146617822050507E-2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363.24861623678839</v>
      </c>
      <c r="D15" s="20">
        <f t="shared" si="0"/>
        <v>8.3832229902746455E-2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214.49614918758016</v>
      </c>
      <c r="D16" s="20">
        <f t="shared" si="0"/>
        <v>4.950243356254224E-2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3.3796114281563185E-2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78.333333333333329</v>
      </c>
      <c r="D18" s="20">
        <f>C18/$C$7</f>
        <v>1.8078136338357798E-2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1.4435584186778047E-2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55.05</v>
      </c>
      <c r="D20" s="20">
        <f t="shared" si="0"/>
        <v>1.270469879267996E-2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44.071998505307448</v>
      </c>
      <c r="D21" s="20">
        <f t="shared" si="0"/>
        <v>1.0171143800206586E-2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45.073342818141455</v>
      </c>
      <c r="D22" s="20">
        <f t="shared" si="0"/>
        <v>1.0402238766279596E-2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41.000046017719392</v>
      </c>
      <c r="D23" s="20">
        <f t="shared" si="0"/>
        <v>9.4621841079226589E-3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36.567260363698644</v>
      </c>
      <c r="D24" s="20">
        <f t="shared" si="0"/>
        <v>8.4391649154277187E-3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36.234187988466779</v>
      </c>
      <c r="D25" s="20">
        <f t="shared" si="0"/>
        <v>8.3622969008322005E-3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43.159300527646302</v>
      </c>
      <c r="D26" s="20">
        <f t="shared" si="0"/>
        <v>9.9605070537057139E-3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20.120566740116274</v>
      </c>
      <c r="D27" s="20">
        <f t="shared" si="0"/>
        <v>4.643519345525737E-3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20.757372629389607</v>
      </c>
      <c r="D28" s="20">
        <f t="shared" si="0"/>
        <v>4.7904844138749172E-3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15.947550666202979</v>
      </c>
      <c r="D29" s="20">
        <f t="shared" si="0"/>
        <v>3.6804510026359942E-3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17.519044338997848</v>
      </c>
      <c r="D30" s="20">
        <f t="shared" si="0"/>
        <v>4.0431277286570875E-3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39.640072572682278</v>
      </c>
      <c r="D31" s="20">
        <f t="shared" si="0"/>
        <v>9.1483230182725257E-3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14.985649400701625</v>
      </c>
      <c r="D32" s="20">
        <f t="shared" si="0"/>
        <v>3.45845888916656E-3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11.214466638867911</v>
      </c>
      <c r="D33" s="20">
        <f t="shared" si="0"/>
        <v>2.588127534375565E-3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11.380733050580231</v>
      </c>
      <c r="D34" s="20">
        <f t="shared" si="0"/>
        <v>2.6264992815171586E-3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10.784818523304141</v>
      </c>
      <c r="D35" s="20">
        <f t="shared" si="0"/>
        <v>2.4889713146647521E-3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14.729127235395627</v>
      </c>
      <c r="D36" s="20">
        <f t="shared" si="0"/>
        <v>3.3992574932744839E-3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7.83</v>
      </c>
      <c r="D37" s="20">
        <f t="shared" si="0"/>
        <v>1.8070443514384032E-3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10.637745327625954</v>
      </c>
      <c r="D38" s="20">
        <f t="shared" si="0"/>
        <v>2.4550290684963913E-3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9.3524340676625641</v>
      </c>
      <c r="D39" s="20">
        <f t="shared" si="0"/>
        <v>2.1583988702643326E-3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60</v>
      </c>
      <c r="D40" s="20">
        <f t="shared" si="0"/>
        <v>1.3847083152784699E-2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5.2172168687166902</v>
      </c>
      <c r="D41" s="20">
        <f t="shared" si="0"/>
        <v>1.2040539301205169E-3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4.4495780460952696</v>
      </c>
      <c r="D42" s="20">
        <f t="shared" si="0"/>
        <v>1.0268946199847744E-3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4.9291985089724948</v>
      </c>
      <c r="D43" s="20">
        <f t="shared" si="0"/>
        <v>1.1375836938387414E-3</v>
      </c>
    </row>
    <row r="44" spans="2:14">
      <c r="B44" s="22" t="s">
        <v>37</v>
      </c>
      <c r="C44" s="9">
        <f>[2]GRT!$J$4</f>
        <v>4.0645843577393999</v>
      </c>
      <c r="D44" s="20">
        <f t="shared" si="0"/>
        <v>9.3804395971875765E-4</v>
      </c>
    </row>
    <row r="45" spans="2:14">
      <c r="B45" s="22" t="s">
        <v>56</v>
      </c>
      <c r="C45" s="9">
        <f>[2]SHIB!$J$4</f>
        <v>11.662593856175951</v>
      </c>
      <c r="D45" s="20">
        <f t="shared" si="0"/>
        <v>2.691548448393739E-3</v>
      </c>
    </row>
    <row r="46" spans="2:14">
      <c r="B46" s="22" t="s">
        <v>36</v>
      </c>
      <c r="C46" s="9">
        <f>[2]AMP!$J$4</f>
        <v>3.2872509816866642</v>
      </c>
      <c r="D46" s="20">
        <f t="shared" si="0"/>
        <v>7.586472947914728E-4</v>
      </c>
    </row>
    <row r="47" spans="2:14">
      <c r="B47" s="22" t="s">
        <v>62</v>
      </c>
      <c r="C47" s="10">
        <f>[2]SEI!$J$4</f>
        <v>2.487618904343059</v>
      </c>
      <c r="D47" s="20">
        <f t="shared" si="0"/>
        <v>5.7410443034795842E-4</v>
      </c>
    </row>
    <row r="48" spans="2:14">
      <c r="B48" s="22" t="s">
        <v>40</v>
      </c>
      <c r="C48" s="9">
        <f>[2]SHPING!$J$4</f>
        <v>2.2570781491847369</v>
      </c>
      <c r="D48" s="20">
        <f t="shared" si="0"/>
        <v>5.2089914690157404E-4</v>
      </c>
    </row>
    <row r="49" spans="2:4">
      <c r="B49" s="7" t="s">
        <v>25</v>
      </c>
      <c r="C49" s="1">
        <f>[2]POLIS!J4</f>
        <v>1.9723927749268282</v>
      </c>
      <c r="D49" s="20">
        <f t="shared" si="0"/>
        <v>4.5519811273939239E-4</v>
      </c>
    </row>
    <row r="50" spans="2:4">
      <c r="B50" s="22" t="s">
        <v>64</v>
      </c>
      <c r="C50" s="10">
        <f>[2]ACE!$J$4</f>
        <v>2.7565606374820488</v>
      </c>
      <c r="D50" s="20">
        <f t="shared" si="0"/>
        <v>6.3617207271511882E-4</v>
      </c>
    </row>
    <row r="51" spans="2:4">
      <c r="B51" s="7" t="s">
        <v>28</v>
      </c>
      <c r="C51" s="1">
        <f>[2]ATLAS!O47</f>
        <v>1.1053793562825263</v>
      </c>
      <c r="D51" s="20">
        <f t="shared" si="0"/>
        <v>2.5510466436359607E-4</v>
      </c>
    </row>
    <row r="52" spans="2:4">
      <c r="B52" s="22" t="s">
        <v>50</v>
      </c>
      <c r="C52" s="9">
        <f>[2]KAVA!$J$4</f>
        <v>2.0206839790021522</v>
      </c>
      <c r="D52" s="20">
        <f t="shared" si="0"/>
        <v>4.6634298471237752E-4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3.9159403453854828E-4</v>
      </c>
    </row>
    <row r="54" spans="2:4">
      <c r="B54" s="22" t="s">
        <v>63</v>
      </c>
      <c r="C54" s="10">
        <f>[2]MEME!$J$4</f>
        <v>1.4854512587979238</v>
      </c>
      <c r="D54" s="20">
        <f t="shared" si="0"/>
        <v>3.4281945166639256E-4</v>
      </c>
    </row>
    <row r="55" spans="2:4">
      <c r="B55" s="22" t="s">
        <v>43</v>
      </c>
      <c r="C55" s="9">
        <f>[2]TRX!$J$4</f>
        <v>1.0067748836716819</v>
      </c>
      <c r="D55" s="20">
        <f t="shared" si="0"/>
        <v>2.3234825883894868E-4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workbookViewId="0">
      <selection activeCell="B5" sqref="B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2024-01-24T10:07:38Z</dcterms:modified>
</cp:coreProperties>
</file>