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32" l="1"/>
  <c r="C20"/>
  <c r="C14" l="1"/>
  <c r="C12" l="1"/>
  <c r="C13" l="1"/>
  <c r="C18" l="1"/>
  <c r="C7" l="1"/>
  <c r="D14" l="1"/>
  <c r="D53"/>
  <c r="D54"/>
  <c r="D45"/>
  <c r="D36"/>
  <c r="D44"/>
  <c r="D50"/>
  <c r="D31"/>
  <c r="D28"/>
  <c r="D16"/>
  <c r="D26"/>
  <c r="N9"/>
  <c r="D25"/>
  <c r="D46"/>
  <c r="D48"/>
  <c r="D49"/>
  <c r="D37"/>
  <c r="D19"/>
  <c r="D23"/>
  <c r="D24"/>
  <c r="D41"/>
  <c r="D43"/>
  <c r="D33"/>
  <c r="N8"/>
  <c r="M8"/>
  <c r="D12"/>
  <c r="Q3"/>
  <c r="D51"/>
  <c r="D42"/>
  <c r="D17"/>
  <c r="M9"/>
  <c r="D52"/>
  <c r="D29"/>
  <c r="D47"/>
  <c r="D34"/>
  <c r="D7"/>
  <c r="E7" s="1"/>
  <c r="D40"/>
  <c r="D30"/>
  <c r="D21"/>
  <c r="D32"/>
  <c r="D20"/>
  <c r="D27"/>
  <c r="D38"/>
  <c r="D22"/>
  <c r="D39"/>
  <c r="D13"/>
  <c r="D15"/>
  <c r="D35"/>
  <c r="D18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<sst xmlns="http://schemas.openxmlformats.org/spreadsheetml/2006/main" count="112" uniqueCount="68">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</sst>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USDC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1729.5357197809733</c:v>
                </c:pt>
                <c:pt idx="1">
                  <c:v>1300.3752724659464</c:v>
                </c:pt>
                <c:pt idx="2">
                  <c:v>472.55914272857859</c:v>
                </c:pt>
                <c:pt idx="3">
                  <c:v>388.84</c:v>
                </c:pt>
                <c:pt idx="4">
                  <c:v>266.64999999999998</c:v>
                </c:pt>
                <c:pt idx="5">
                  <c:v>1138.7428981170351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1729.5357197809733</v>
          </cell>
        </row>
      </sheetData>
      <sheetData sheetId="1">
        <row r="4">
          <cell r="J4">
            <v>1300.3752724659464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2.738918284010377</v>
          </cell>
        </row>
      </sheetData>
      <sheetData sheetId="4">
        <row r="47">
          <cell r="M47">
            <v>128.25</v>
          </cell>
          <cell r="O47">
            <v>0.50416622025451119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2.9065273368448219</v>
          </cell>
        </row>
      </sheetData>
      <sheetData sheetId="7">
        <row r="4">
          <cell r="J4">
            <v>43.894178937870912</v>
          </cell>
        </row>
      </sheetData>
      <sheetData sheetId="8">
        <row r="4">
          <cell r="J4">
            <v>11.669271753234229</v>
          </cell>
        </row>
      </sheetData>
      <sheetData sheetId="9">
        <row r="4">
          <cell r="J4">
            <v>24.462614218895556</v>
          </cell>
        </row>
      </sheetData>
      <sheetData sheetId="10">
        <row r="4">
          <cell r="J4">
            <v>12.301344728476986</v>
          </cell>
        </row>
      </sheetData>
      <sheetData sheetId="11">
        <row r="4">
          <cell r="J4">
            <v>61.38879958127189</v>
          </cell>
        </row>
      </sheetData>
      <sheetData sheetId="12">
        <row r="4">
          <cell r="J4">
            <v>3.4367787713739273</v>
          </cell>
        </row>
      </sheetData>
      <sheetData sheetId="13">
        <row r="4">
          <cell r="J4">
            <v>241.28770767569253</v>
          </cell>
        </row>
      </sheetData>
      <sheetData sheetId="14">
        <row r="4">
          <cell r="J4">
            <v>4.9876037222656135</v>
          </cell>
        </row>
      </sheetData>
      <sheetData sheetId="15">
        <row r="4">
          <cell r="J4">
            <v>48.20951254621049</v>
          </cell>
        </row>
      </sheetData>
      <sheetData sheetId="16">
        <row r="4">
          <cell r="J4">
            <v>6.1022525465985336</v>
          </cell>
        </row>
      </sheetData>
      <sheetData sheetId="17">
        <row r="4">
          <cell r="J4">
            <v>4.603573790128797</v>
          </cell>
        </row>
      </sheetData>
      <sheetData sheetId="18">
        <row r="4">
          <cell r="J4">
            <v>14.012227209171646</v>
          </cell>
        </row>
      </sheetData>
      <sheetData sheetId="19">
        <row r="4">
          <cell r="J4">
            <v>2.1257695895996309</v>
          </cell>
        </row>
      </sheetData>
      <sheetData sheetId="20">
        <row r="4">
          <cell r="J4">
            <v>17.766259651502775</v>
          </cell>
        </row>
      </sheetData>
      <sheetData sheetId="21">
        <row r="4">
          <cell r="J4">
            <v>13.528224582904876</v>
          </cell>
        </row>
      </sheetData>
      <sheetData sheetId="22">
        <row r="4">
          <cell r="J4">
            <v>11.576150373029146</v>
          </cell>
        </row>
      </sheetData>
      <sheetData sheetId="23">
        <row r="4">
          <cell r="J4">
            <v>4.8881103168394473</v>
          </cell>
        </row>
      </sheetData>
      <sheetData sheetId="24">
        <row r="4">
          <cell r="J4">
            <v>46.119799634640955</v>
          </cell>
        </row>
      </sheetData>
      <sheetData sheetId="25">
        <row r="4">
          <cell r="J4">
            <v>53.914443627890293</v>
          </cell>
        </row>
      </sheetData>
      <sheetData sheetId="26">
        <row r="4">
          <cell r="J4">
            <v>1.5597020202295642</v>
          </cell>
        </row>
      </sheetData>
      <sheetData sheetId="27">
        <row r="4">
          <cell r="J4">
            <v>48.562627941946154</v>
          </cell>
        </row>
      </sheetData>
      <sheetData sheetId="28">
        <row r="4">
          <cell r="J4">
            <v>56.218871574465311</v>
          </cell>
        </row>
      </sheetData>
      <sheetData sheetId="29">
        <row r="4">
          <cell r="J4">
            <v>2.7909440126950771</v>
          </cell>
        </row>
      </sheetData>
      <sheetData sheetId="30">
        <row r="4">
          <cell r="J4">
            <v>14.466602796668868</v>
          </cell>
        </row>
      </sheetData>
      <sheetData sheetId="31">
        <row r="4">
          <cell r="J4">
            <v>3.2141186569655185</v>
          </cell>
        </row>
      </sheetData>
      <sheetData sheetId="32">
        <row r="4">
          <cell r="J4">
            <v>472.55914272857859</v>
          </cell>
        </row>
      </sheetData>
      <sheetData sheetId="33">
        <row r="4">
          <cell r="J4">
            <v>1.1725377893521682</v>
          </cell>
        </row>
      </sheetData>
      <sheetData sheetId="34">
        <row r="4">
          <cell r="J4">
            <v>17.978512679071574</v>
          </cell>
        </row>
      </sheetData>
      <sheetData sheetId="35">
        <row r="4">
          <cell r="J4">
            <v>16.159729002023738</v>
          </cell>
        </row>
      </sheetData>
      <sheetData sheetId="36">
        <row r="4">
          <cell r="J4">
            <v>23.963614783451391</v>
          </cell>
        </row>
      </sheetData>
      <sheetData sheetId="37">
        <row r="4">
          <cell r="J4">
            <v>20.174735094791249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O30" sqref="O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0.13338297344329478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5296.7030330925309</v>
      </c>
      <c r="D7" s="20">
        <f>(C7*[1]Feuil1!$K$2-C4)/C4</f>
        <v>0.79647477052372495</v>
      </c>
      <c r="E7" s="31">
        <f>C7-C7/(1+D7)</f>
        <v>2348.3159363183372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1729.5357197809733</v>
      </c>
    </row>
    <row r="9" spans="2:20">
      <c r="M9" s="17" t="str">
        <f>IF(C13&gt;C7*Params!F8,B13,"Others")</f>
        <v>BTC</v>
      </c>
      <c r="N9" s="18">
        <f>IF(C13&gt;C7*0.1,C13,C7)</f>
        <v>1300.3752724659464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472.55914272857859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19</v>
      </c>
      <c r="C12" s="1">
        <f>[2]ETH!J4</f>
        <v>1729.5357197809733</v>
      </c>
      <c r="D12" s="20">
        <f>C12/$C$7</f>
        <v>0.326530618948287</v>
      </c>
      <c r="M12" s="17" t="str">
        <f>IF(OR(M11="",M11="Others"),"",IF(C16&gt;C7*Params!F8,B16,"Others"))</f>
        <v>USDC</v>
      </c>
      <c r="N12" s="21">
        <f>IF(OR(M11="",M11="Others"),"",IF(C16&gt;$C$7*Params!F$8,C16,SUM(C16:C57)))</f>
        <v>266.64999999999998</v>
      </c>
    </row>
    <row r="13" spans="2:20">
      <c r="B13" s="7" t="s">
        <v>4</v>
      </c>
      <c r="C13" s="1">
        <f>[2]BTC!J4</f>
        <v>1300.3752724659464</v>
      </c>
      <c r="D13" s="20">
        <f t="shared" ref="D13:D51" si="0">C13/$C$7</f>
        <v>0.24550654706173131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1138.7428981170351</v>
      </c>
      <c r="Q13" s="23"/>
    </row>
    <row r="14" spans="2:20">
      <c r="B14" s="7" t="s">
        <v>24</v>
      </c>
      <c r="C14" s="1">
        <f>[2]SOL!J4</f>
        <v>472.55914272857859</v>
      </c>
      <c r="D14" s="20">
        <f t="shared" si="0"/>
        <v>8.9217601926357276E-2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7.3411704898428493E-2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5.0342637360266319E-2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241.28770767569253</v>
      </c>
      <c r="D17" s="20">
        <f t="shared" si="0"/>
        <v>4.5554320521310102E-2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2.4213175478920518E-2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1.3152836062623493E-2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61.38879958127189</v>
      </c>
      <c r="D20" s="20">
        <f t="shared" si="0"/>
        <v>1.1590002157517494E-2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53.914443627890293</v>
      </c>
      <c r="D21" s="20">
        <f t="shared" si="0"/>
        <v>1.0178868494428662E-2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56.218871574465311</v>
      </c>
      <c r="D22" s="20">
        <f t="shared" si="0"/>
        <v>1.0613936862841521E-2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51</v>
      </c>
      <c r="D23" s="20">
        <f t="shared" si="0"/>
        <v>9.6286311845999728E-3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48.20951254621049</v>
      </c>
      <c r="D24" s="20">
        <f t="shared" si="0"/>
        <v>9.1017963901334487E-3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46.119799634640955</v>
      </c>
      <c r="D25" s="20">
        <f t="shared" si="0"/>
        <v>8.707265509600123E-3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8.1767846393142121E-3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43.894178937870912</v>
      </c>
      <c r="D27" s="20">
        <f t="shared" si="0"/>
        <v>8.2870756890901006E-3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48.562627941946154</v>
      </c>
      <c r="D28" s="20">
        <f t="shared" si="0"/>
        <v>9.1684634079989939E-3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23.963614783451391</v>
      </c>
      <c r="D29" s="20">
        <f t="shared" si="0"/>
        <v>4.524251149013352E-3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24.462614218895556</v>
      </c>
      <c r="D30" s="20">
        <f t="shared" si="0"/>
        <v>4.6184605906842442E-3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20.174735094791249</v>
      </c>
      <c r="D31" s="20">
        <f t="shared" si="0"/>
        <v>3.8089232053872646E-3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17.978512679071574</v>
      </c>
      <c r="D32" s="20">
        <f t="shared" si="0"/>
        <v>3.3942836830281285E-3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17.766259651502775</v>
      </c>
      <c r="D33" s="20">
        <f t="shared" si="0"/>
        <v>3.3542110140031343E-3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16.159729002023738</v>
      </c>
      <c r="D34" s="20">
        <f t="shared" si="0"/>
        <v>3.0509033451680458E-3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14.466602796668868</v>
      </c>
      <c r="D35" s="20">
        <f t="shared" si="0"/>
        <v>2.7312467220240596E-3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14.012227209171646</v>
      </c>
      <c r="D36" s="20">
        <f t="shared" si="0"/>
        <v>2.645462115135889E-3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13.528224582904876</v>
      </c>
      <c r="D37" s="20">
        <f t="shared" si="0"/>
        <v>2.5540840213966634E-3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12.301344728476986</v>
      </c>
      <c r="D38" s="20">
        <f t="shared" si="0"/>
        <v>2.3224531659829014E-3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11.576150373029146</v>
      </c>
      <c r="D39" s="20">
        <f t="shared" si="0"/>
        <v>2.1855388721444516E-3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11.669271753234229</v>
      </c>
      <c r="D40" s="20">
        <f t="shared" si="0"/>
        <v>2.2031198804855429E-3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1.4782780818709369E-3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6.1022525465985336</v>
      </c>
      <c r="D42" s="20">
        <f t="shared" si="0"/>
        <v>1.1520850816957497E-3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4.9876037222656135</v>
      </c>
      <c r="D43" s="20">
        <f t="shared" si="0"/>
        <v>9.4164307326732519E-4</v>
      </c>
    </row>
    <row r="44" spans="2:14">
      <c r="B44" s="22" t="s">
        <v>23</v>
      </c>
      <c r="C44" s="9">
        <f>[2]LUNA!J4</f>
        <v>4.8881103168394473</v>
      </c>
      <c r="D44" s="20">
        <f t="shared" si="0"/>
        <v>9.2285904765657155E-4</v>
      </c>
    </row>
    <row r="45" spans="2:14">
      <c r="B45" s="22" t="s">
        <v>36</v>
      </c>
      <c r="C45" s="9">
        <f>[2]GRT!$J$4</f>
        <v>4.603573790128797</v>
      </c>
      <c r="D45" s="20">
        <f t="shared" si="0"/>
        <v>8.6913949325963182E-4</v>
      </c>
    </row>
    <row r="46" spans="2:14">
      <c r="B46" s="22" t="s">
        <v>35</v>
      </c>
      <c r="C46" s="9">
        <f>[2]AMP!$J$4</f>
        <v>3.4367787713739273</v>
      </c>
      <c r="D46" s="20">
        <f t="shared" si="0"/>
        <v>6.4885245593376806E-4</v>
      </c>
    </row>
    <row r="47" spans="2:14">
      <c r="B47" s="22" t="s">
        <v>63</v>
      </c>
      <c r="C47" s="10">
        <f>[2]ACE!$J$4</f>
        <v>2.9065273368448219</v>
      </c>
      <c r="D47" s="20">
        <f t="shared" si="0"/>
        <v>5.4874274028306582E-4</v>
      </c>
    </row>
    <row r="48" spans="2:14">
      <c r="B48" s="22" t="s">
        <v>61</v>
      </c>
      <c r="C48" s="10">
        <f>[2]SEI!$J$4</f>
        <v>2.7909440126950771</v>
      </c>
      <c r="D48" s="20">
        <f t="shared" si="0"/>
        <v>5.2692099127663527E-4</v>
      </c>
    </row>
    <row r="49" spans="2:4">
      <c r="B49" s="22" t="s">
        <v>39</v>
      </c>
      <c r="C49" s="9">
        <f>[2]SHPING!$J$4</f>
        <v>3.2141186569655185</v>
      </c>
      <c r="D49" s="20">
        <f t="shared" si="0"/>
        <v>6.0681496336201517E-4</v>
      </c>
    </row>
    <row r="50" spans="2:4">
      <c r="B50" s="22" t="s">
        <v>49</v>
      </c>
      <c r="C50" s="9">
        <f>[2]KAVA!$J$4</f>
        <v>2.1257695895996309</v>
      </c>
      <c r="D50" s="20">
        <f t="shared" si="0"/>
        <v>4.0133826199398607E-4</v>
      </c>
    </row>
    <row r="51" spans="2:4">
      <c r="B51" s="7" t="s">
        <v>25</v>
      </c>
      <c r="C51" s="1">
        <f>[2]POLIS!J4</f>
        <v>2.738918284010377</v>
      </c>
      <c r="D51" s="20">
        <f t="shared" si="0"/>
        <v>5.170987059116345E-4</v>
      </c>
    </row>
    <row r="52" spans="2:4">
      <c r="B52" s="22" t="s">
        <v>62</v>
      </c>
      <c r="C52" s="10">
        <f>[2]MEME!$J$4</f>
        <v>1.5597020202295642</v>
      </c>
      <c r="D52" s="20">
        <f>C52/$C$7</f>
        <v>2.94466578640509E-4</v>
      </c>
    </row>
    <row r="53" spans="2:4">
      <c r="B53" s="22" t="s">
        <v>42</v>
      </c>
      <c r="C53" s="9">
        <f>[2]TRX!$J$4</f>
        <v>1.1725377893521682</v>
      </c>
      <c r="D53" s="20">
        <f>C53/$C$7</f>
        <v>2.213712534054549E-4</v>
      </c>
    </row>
    <row r="54" spans="2:4">
      <c r="B54" s="7" t="s">
        <v>27</v>
      </c>
      <c r="C54" s="1">
        <f>[2]ATLAS!O47</f>
        <v>0.50416622025451119</v>
      </c>
      <c r="D54" s="20">
        <f>C54/$C$7</f>
        <v>9.5184913540480082E-5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2024-02-13T13:42:18Z</dcterms:modified>
</cp:coreProperties>
</file>