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C48"/>
  <c r="H2"/>
  <c r="T2"/>
  <c r="C27" i="2"/>
  <c r="Q2" i="1" l="1"/>
  <c r="C21"/>
  <c r="C14" l="1"/>
  <c r="C4"/>
  <c r="C37"/>
  <c r="C22"/>
  <c r="C44" l="1"/>
  <c r="C47" l="1"/>
  <c r="C46" l="1"/>
  <c r="C50"/>
  <c r="C17"/>
  <c r="C19"/>
  <c r="C45" l="1"/>
  <c r="C36" l="1"/>
  <c r="C32" l="1"/>
  <c r="C27"/>
  <c r="C40" l="1"/>
  <c r="C51" l="1"/>
  <c r="C30" l="1"/>
  <c r="C31"/>
  <c r="C42" l="1"/>
  <c r="C41" l="1"/>
  <c r="C29" l="1"/>
  <c r="C49" l="1"/>
  <c r="C39" l="1"/>
  <c r="C33" l="1"/>
  <c r="C38"/>
  <c r="C35"/>
  <c r="C23" l="1"/>
  <c r="C20"/>
  <c r="C24" l="1"/>
  <c r="C26" l="1"/>
  <c r="C43" l="1"/>
  <c r="C16" l="1"/>
  <c r="C15" l="1"/>
  <c r="C13"/>
  <c r="C12" l="1"/>
  <c r="C28" l="1"/>
  <c r="C18" l="1"/>
  <c r="C34" l="1"/>
  <c r="C25" l="1"/>
  <c r="C7" l="1"/>
  <c r="D46" l="1"/>
  <c r="D12"/>
  <c r="D28"/>
  <c r="D14"/>
  <c r="D44"/>
  <c r="D19"/>
  <c r="M9"/>
  <c r="D27"/>
  <c r="D35"/>
  <c r="M8"/>
  <c r="D42"/>
  <c r="D38"/>
  <c r="D31"/>
  <c r="D43"/>
  <c r="D48"/>
  <c r="D23"/>
  <c r="D49"/>
  <c r="D41"/>
  <c r="D50"/>
  <c r="D15"/>
  <c r="D47"/>
  <c r="D34"/>
  <c r="D16"/>
  <c r="D13"/>
  <c r="D20"/>
  <c r="Q3"/>
  <c r="D39"/>
  <c r="D26"/>
  <c r="D21"/>
  <c r="D37"/>
  <c r="D36"/>
  <c r="D7"/>
  <c r="E7" s="1"/>
  <c r="N8"/>
  <c r="D18"/>
  <c r="N9"/>
  <c r="D30"/>
  <c r="D40"/>
  <c r="D17"/>
  <c r="D29"/>
  <c r="D33"/>
  <c r="D45"/>
  <c r="D24"/>
  <c r="D51"/>
  <c r="D22"/>
  <c r="D32"/>
  <c r="D25"/>
  <c r="M10" l="1"/>
  <c r="N10"/>
  <c r="N11" l="1"/>
  <c r="M11"/>
  <c r="N12" l="1"/>
  <c r="M12"/>
  <c r="N13" l="1"/>
  <c r="M13"/>
  <c r="M14" l="1"/>
  <c r="N14"/>
  <c r="M15" l="1"/>
  <c r="N15"/>
  <c r="M16" l="1"/>
  <c r="N16"/>
  <c r="M17" l="1"/>
  <c r="N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M30" l="1"/>
  <c r="N30"/>
  <c r="N31" l="1"/>
  <c r="M31"/>
  <c r="M32" l="1"/>
  <c r="N32"/>
  <c r="M33" l="1"/>
  <c r="N33"/>
  <c r="N34" l="1"/>
  <c r="M34"/>
  <c r="N35" l="1"/>
  <c r="M35"/>
  <c r="N36" l="1"/>
  <c r="M36"/>
  <c r="N37" l="1"/>
  <c r="M37"/>
  <c r="N38" l="1"/>
  <c r="M38"/>
  <c r="N39" l="1"/>
  <c r="M39"/>
  <c r="M40" l="1"/>
  <c r="N40"/>
</calcChain>
</file>

<file path=xl/sharedStrings.xml><?xml version="1.0" encoding="utf-8"?>
<sst xmlns="http://schemas.openxmlformats.org/spreadsheetml/2006/main" count="103" uniqueCount="63">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</sst>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1258.7539336815237</c:v>
                </c:pt>
                <c:pt idx="1">
                  <c:v>1228.5002236505813</c:v>
                </c:pt>
                <c:pt idx="2">
                  <c:v>352.9</c:v>
                </c:pt>
                <c:pt idx="3">
                  <c:v>280.8486112600612</c:v>
                </c:pt>
                <c:pt idx="4">
                  <c:v>1025.1983026205576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1258.7539336815237</v>
          </cell>
        </row>
      </sheetData>
      <sheetData sheetId="1">
        <row r="4">
          <cell r="J4">
            <v>1228.5002236505813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3.2348043188488718</v>
          </cell>
        </row>
      </sheetData>
      <sheetData sheetId="4">
        <row r="47">
          <cell r="M47">
            <v>117.75</v>
          </cell>
          <cell r="O47">
            <v>1.7376201218769936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0</v>
          </cell>
        </row>
      </sheetData>
      <sheetData sheetId="8">
        <row r="4">
          <cell r="J4">
            <v>12.517508428192341</v>
          </cell>
        </row>
      </sheetData>
      <sheetData sheetId="9">
        <row r="4">
          <cell r="J4">
            <v>23.317591472796842</v>
          </cell>
        </row>
      </sheetData>
      <sheetData sheetId="10">
        <row r="4">
          <cell r="J4">
            <v>14.179246209085361</v>
          </cell>
        </row>
      </sheetData>
      <sheetData sheetId="11">
        <row r="4">
          <cell r="J4">
            <v>57.402881090828622</v>
          </cell>
        </row>
      </sheetData>
      <sheetData sheetId="12">
        <row r="4">
          <cell r="J4">
            <v>3.7756199491733411</v>
          </cell>
        </row>
      </sheetData>
      <sheetData sheetId="13">
        <row r="4">
          <cell r="J4">
            <v>173.38391556251057</v>
          </cell>
        </row>
      </sheetData>
      <sheetData sheetId="14">
        <row r="4">
          <cell r="J4">
            <v>5.8108957512612589</v>
          </cell>
        </row>
      </sheetData>
      <sheetData sheetId="15">
        <row r="4">
          <cell r="J4">
            <v>40.941793657759547</v>
          </cell>
        </row>
      </sheetData>
      <sheetData sheetId="16">
        <row r="4">
          <cell r="J4">
            <v>6.1114042081818232</v>
          </cell>
        </row>
      </sheetData>
      <sheetData sheetId="17">
        <row r="4">
          <cell r="J4">
            <v>9.7089700378479176</v>
          </cell>
        </row>
      </sheetData>
      <sheetData sheetId="18">
        <row r="4">
          <cell r="J4">
            <v>12.184987400932533</v>
          </cell>
        </row>
      </sheetData>
      <sheetData sheetId="19">
        <row r="4">
          <cell r="J4">
            <v>7.9272769847854478</v>
          </cell>
        </row>
      </sheetData>
      <sheetData sheetId="20">
        <row r="4">
          <cell r="J4">
            <v>11.806915349554659</v>
          </cell>
        </row>
      </sheetData>
      <sheetData sheetId="21">
        <row r="4">
          <cell r="J4">
            <v>4.0592165728416036</v>
          </cell>
        </row>
      </sheetData>
      <sheetData sheetId="22">
        <row r="4">
          <cell r="J4">
            <v>21.334601319979846</v>
          </cell>
        </row>
      </sheetData>
      <sheetData sheetId="23">
        <row r="4">
          <cell r="J4">
            <v>48.210467297713727</v>
          </cell>
        </row>
      </sheetData>
      <sheetData sheetId="24">
        <row r="4">
          <cell r="J4">
            <v>40.845435116061481</v>
          </cell>
        </row>
      </sheetData>
      <sheetData sheetId="25">
        <row r="4">
          <cell r="J4">
            <v>46.615915128357123</v>
          </cell>
        </row>
      </sheetData>
      <sheetData sheetId="26">
        <row r="4">
          <cell r="J4">
            <v>2.3030884303714005</v>
          </cell>
        </row>
      </sheetData>
      <sheetData sheetId="27">
        <row r="4">
          <cell r="J4">
            <v>4.7553846828684527</v>
          </cell>
        </row>
      </sheetData>
      <sheetData sheetId="28">
        <row r="4">
          <cell r="J4">
            <v>280.8486112600612</v>
          </cell>
        </row>
      </sheetData>
      <sheetData sheetId="29">
        <row r="4">
          <cell r="J4">
            <v>0.95718479272588264</v>
          </cell>
        </row>
      </sheetData>
      <sheetData sheetId="30">
        <row r="4">
          <cell r="J4">
            <v>12.636541488950582</v>
          </cell>
        </row>
      </sheetData>
      <sheetData sheetId="31">
        <row r="4">
          <cell r="J4">
            <v>19.195210001196607</v>
          </cell>
        </row>
      </sheetData>
      <sheetData sheetId="32">
        <row r="4">
          <cell r="J4">
            <v>4.4048802314859383</v>
          </cell>
        </row>
      </sheetData>
      <sheetData sheetId="33">
        <row r="4">
          <cell r="J4">
            <v>2.3678305237680095</v>
          </cell>
        </row>
      </sheetData>
      <sheetData sheetId="34">
        <row r="4">
          <cell r="J4">
            <v>2.6643228906008343</v>
          </cell>
        </row>
      </sheetData>
      <sheetData sheetId="35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1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10.78+37.53</f>
        <v>48.31</v>
      </c>
      <c r="M2" t="s">
        <v>59</v>
      </c>
      <c r="N2" s="9">
        <f>352.9</f>
        <v>352.9</v>
      </c>
      <c r="P2" t="s">
        <v>8</v>
      </c>
      <c r="Q2" s="10">
        <f>N2+K2+H2</f>
        <v>451.21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0.10885004896290515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4145.2438864199976</v>
      </c>
      <c r="D7" s="20">
        <f>(C7*[1]Feuil1!$K$2-C4)/C4</f>
        <v>0.48615143190848026</v>
      </c>
      <c r="E7" s="31">
        <f>C7-C7/(1+D7)</f>
        <v>1355.9965745920408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1258.7539336815237</v>
      </c>
    </row>
    <row r="9" spans="2:20">
      <c r="M9" s="17" t="str">
        <f>IF(C13&gt;C7*[2]Params!F8,B13,"Others")</f>
        <v>BTC</v>
      </c>
      <c r="N9" s="18">
        <f>IF(C13&gt;C7*0.1,C13,C7)</f>
        <v>1228.5002236505813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352.9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280.8486112600612</v>
      </c>
    </row>
    <row r="12" spans="2:20">
      <c r="B12" s="7" t="s">
        <v>19</v>
      </c>
      <c r="C12" s="1">
        <f>[2]ETH!J4</f>
        <v>1258.7539336815237</v>
      </c>
      <c r="D12" s="20">
        <f>C12/$C$7</f>
        <v>0.30366221341167821</v>
      </c>
      <c r="M12" s="17" t="str">
        <f>IF(OR(M11="",M11="Others"),"",IF(C16&gt;C7*[2]Params!F8,B16,"Others"))</f>
        <v>Others</v>
      </c>
      <c r="N12" s="21">
        <f>IF(OR(M11="",M11="Others"),"",IF(C16&gt;$C$7*[2]Params!F$8,C16,SUM(C16:C51)))</f>
        <v>1025.1983026205576</v>
      </c>
    </row>
    <row r="13" spans="2:20">
      <c r="B13" s="7" t="s">
        <v>4</v>
      </c>
      <c r="C13" s="1">
        <f>[2]BTC!J4</f>
        <v>1228.5002236505813</v>
      </c>
      <c r="D13" s="20">
        <f t="shared" ref="D13:D51" si="0">C13/$C$7</f>
        <v>0.29636379844264471</v>
      </c>
      <c r="M13" s="17" t="str">
        <f>IF(OR(M12="",M12="Others"),"",IF(C17&gt;C7*[2]Params!F8,B17,"Others"))</f>
        <v/>
      </c>
      <c r="N13" s="18" t="str">
        <f>IF(OR(M12="",M12="Others"),"",IF(C17&gt;$C$7*[2]Params!F$8,C17,SUM(C17:C51)))</f>
        <v/>
      </c>
      <c r="Q13" s="23"/>
    </row>
    <row r="14" spans="2:20">
      <c r="B14" s="7" t="s">
        <v>59</v>
      </c>
      <c r="C14" s="1">
        <f>$N$2</f>
        <v>352.9</v>
      </c>
      <c r="D14" s="20">
        <f t="shared" si="0"/>
        <v>8.5133712193899133E-2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280.8486112600612</v>
      </c>
      <c r="D15" s="20">
        <f t="shared" si="0"/>
        <v>6.7752011451035168E-2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173.38391556251057</v>
      </c>
      <c r="D16" s="20">
        <f t="shared" si="0"/>
        <v>4.182719287772764E-2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3.3773646095624478E-2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2.8406048769712734E-2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1.5089582594866509E-2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57.402881090828622</v>
      </c>
      <c r="D20" s="20">
        <f t="shared" si="0"/>
        <v>1.3847889934506146E-2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5</v>
      </c>
      <c r="C21" s="1">
        <f>H$2</f>
        <v>50</v>
      </c>
      <c r="D21" s="20">
        <f t="shared" si="0"/>
        <v>1.2062016462723028E-2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1.1654320306282991E-2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32</v>
      </c>
      <c r="C23" s="9">
        <f>[2]MATIC!$J$4</f>
        <v>48.210467297713727</v>
      </c>
      <c r="D23" s="20">
        <f t="shared" si="0"/>
        <v>1.1630309004411863E-2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38</v>
      </c>
      <c r="C24" s="9">
        <f>[2]NEAR!$J$4</f>
        <v>46.615915128357123</v>
      </c>
      <c r="D24" s="20">
        <f t="shared" si="0"/>
        <v>1.1245638714062863E-2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45</v>
      </c>
      <c r="C25" s="9">
        <f>[2]ADA!$J$4</f>
        <v>0</v>
      </c>
      <c r="D25" s="20">
        <f t="shared" si="0"/>
        <v>0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40.941793657759547</v>
      </c>
      <c r="D26" s="20">
        <f t="shared" si="0"/>
        <v>9.8768117822660983E-3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40.845435116061481</v>
      </c>
      <c r="D27" s="20">
        <f t="shared" si="0"/>
        <v>9.8535662159403778E-3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23.317591472796842</v>
      </c>
      <c r="D28" s="20">
        <f t="shared" si="0"/>
        <v>5.6251434443185125E-3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21.334601319979846</v>
      </c>
      <c r="D29" s="20">
        <f t="shared" si="0"/>
        <v>5.1467662469445877E-3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19.195210001196607</v>
      </c>
      <c r="D30" s="20">
        <f t="shared" si="0"/>
        <v>4.630658780797184E-3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14.179246209085361</v>
      </c>
      <c r="D31" s="20">
        <f t="shared" si="0"/>
        <v>3.4206060240598146E-3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12.517508428192341</v>
      </c>
      <c r="D32" s="20">
        <f t="shared" si="0"/>
        <v>3.0197278546626057E-3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12.636541488950582</v>
      </c>
      <c r="D33" s="20">
        <f t="shared" si="0"/>
        <v>3.0484434294320902E-3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9.7089700378479176</v>
      </c>
      <c r="D34" s="20">
        <f t="shared" si="0"/>
        <v>2.3421951286521242E-3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12.184987400932533</v>
      </c>
      <c r="D35" s="20">
        <f t="shared" si="0"/>
        <v>2.9395103725624182E-3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11.806915349554659</v>
      </c>
      <c r="D36" s="20">
        <f t="shared" si="0"/>
        <v>2.8483041464061106E-3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2.5330234571718361E-3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7.9272769847854478</v>
      </c>
      <c r="D38" s="20">
        <f t="shared" si="0"/>
        <v>1.9123789099009488E-3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6.1114042081818232</v>
      </c>
      <c r="D39" s="20">
        <f t="shared" si="0"/>
        <v>1.474317163388879E-3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5.8108957512612589</v>
      </c>
      <c r="D40" s="20">
        <f t="shared" si="0"/>
        <v>1.4018224042976121E-3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37</v>
      </c>
      <c r="C41" s="9">
        <f>[2]GRT!$J$4</f>
        <v>4.4048802314859383</v>
      </c>
      <c r="D41" s="20">
        <f t="shared" si="0"/>
        <v>1.0626347573701323E-3</v>
      </c>
    </row>
    <row r="42" spans="2:14">
      <c r="B42" s="22" t="s">
        <v>56</v>
      </c>
      <c r="C42" s="9">
        <f>[2]SHIB!$J$4</f>
        <v>4.7553846828684527</v>
      </c>
      <c r="D42" s="20">
        <f t="shared" si="0"/>
        <v>1.147190566626804E-3</v>
      </c>
    </row>
    <row r="43" spans="2:14">
      <c r="B43" s="22" t="s">
        <v>23</v>
      </c>
      <c r="C43" s="9">
        <f>[2]LUNA!J4</f>
        <v>4.0592165728416036</v>
      </c>
      <c r="D43" s="20">
        <f t="shared" si="0"/>
        <v>9.7924674254747145E-4</v>
      </c>
    </row>
    <row r="44" spans="2:14">
      <c r="B44" s="22" t="s">
        <v>36</v>
      </c>
      <c r="C44" s="9">
        <f>[2]AMP!$J$4</f>
        <v>3.7756199491733411</v>
      </c>
      <c r="D44" s="20">
        <f t="shared" si="0"/>
        <v>9.1083179967828656E-4</v>
      </c>
    </row>
    <row r="45" spans="2:14">
      <c r="B45" s="7" t="s">
        <v>25</v>
      </c>
      <c r="C45" s="1">
        <f>[2]POLIS!J4</f>
        <v>3.2348043188488718</v>
      </c>
      <c r="D45" s="20">
        <f t="shared" si="0"/>
        <v>7.8036525895285285E-4</v>
      </c>
    </row>
    <row r="46" spans="2:14">
      <c r="B46" s="22" t="s">
        <v>40</v>
      </c>
      <c r="C46" s="9">
        <f>[2]SHPING!$J$4</f>
        <v>2.6643228906008343</v>
      </c>
      <c r="D46" s="20">
        <f t="shared" si="0"/>
        <v>6.4274213136874137E-4</v>
      </c>
    </row>
    <row r="47" spans="2:14">
      <c r="B47" s="22" t="s">
        <v>50</v>
      </c>
      <c r="C47" s="9">
        <f>[2]KAVA!$J$4</f>
        <v>2.3678305237680095</v>
      </c>
      <c r="D47" s="20">
        <f t="shared" si="0"/>
        <v>5.7121621517255646E-4</v>
      </c>
    </row>
    <row r="48" spans="2:14">
      <c r="B48" s="22" t="s">
        <v>62</v>
      </c>
      <c r="C48" s="10">
        <f>[2]SEI!$J$4</f>
        <v>2.3030884303714005</v>
      </c>
      <c r="D48" s="20">
        <f t="shared" si="0"/>
        <v>5.555978112449355E-4</v>
      </c>
    </row>
    <row r="49" spans="2:4">
      <c r="B49" s="7" t="s">
        <v>28</v>
      </c>
      <c r="C49" s="1">
        <f>[2]ATLAS!O47</f>
        <v>1.7376201218769936</v>
      </c>
      <c r="D49" s="20">
        <f t="shared" si="0"/>
        <v>4.1918405032078185E-4</v>
      </c>
    </row>
    <row r="50" spans="2:4">
      <c r="B50" s="7" t="s">
        <v>27</v>
      </c>
      <c r="C50" s="1">
        <f>[2]Ayman!$E$9</f>
        <v>1.6967935999999999</v>
      </c>
      <c r="D50" s="20">
        <f t="shared" si="0"/>
        <v>4.0933504674086144E-4</v>
      </c>
    </row>
    <row r="51" spans="2:4">
      <c r="B51" s="22" t="s">
        <v>43</v>
      </c>
      <c r="C51" s="9">
        <f>[2]TRX!$J$4</f>
        <v>0.95718479272588264</v>
      </c>
      <c r="D51" s="20">
        <f t="shared" si="0"/>
        <v>2.3091157455455453E-4</v>
      </c>
    </row>
  </sheetData>
  <autoFilter ref="B11:C11">
    <sortState ref="B12:C51">
      <sortCondition descending="1" ref="C11"/>
    </sortState>
  </autoFilter>
  <conditionalFormatting sqref="M8:N23 N13:N40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0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2023-12-16T21:07:05Z</dcterms:modified>
</cp:coreProperties>
</file>