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K2"/>
  <c r="N2"/>
  <c r="T2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36" l="1"/>
  <c r="C55"/>
  <c r="C15"/>
  <c r="C31"/>
  <c r="C42"/>
  <c r="C39"/>
  <c r="C52"/>
  <c r="C33"/>
  <c r="C46"/>
  <c r="C22"/>
  <c r="C27"/>
  <c r="C25"/>
  <c r="C53"/>
  <c r="C18"/>
  <c r="C49"/>
  <c r="C19"/>
  <c r="C34" l="1"/>
  <c r="C16"/>
  <c r="C21"/>
  <c r="C50" l="1"/>
  <c r="C43"/>
  <c r="C41"/>
  <c r="C12"/>
  <c r="C23" l="1"/>
  <c r="C51" l="1"/>
  <c r="C13" l="1"/>
  <c r="C17"/>
  <c r="C38" l="1"/>
  <c r="C32" l="1"/>
  <c r="C26" l="1"/>
  <c r="C7" s="1"/>
  <c r="D18" l="1"/>
  <c r="D39"/>
  <c r="D48"/>
  <c r="D26"/>
  <c r="D27"/>
  <c r="D43"/>
  <c r="D47"/>
  <c r="D37"/>
  <c r="D35"/>
  <c r="D41"/>
  <c r="D19"/>
  <c r="M9"/>
  <c r="D29"/>
  <c r="D44"/>
  <c r="N8"/>
  <c r="D42"/>
  <c r="D25"/>
  <c r="D24"/>
  <c r="D55"/>
  <c r="D22"/>
  <c r="D54"/>
  <c r="D50"/>
  <c r="D40"/>
  <c r="D38"/>
  <c r="N9"/>
  <c r="D30"/>
  <c r="D17"/>
  <c r="D46"/>
  <c r="D7"/>
  <c r="E7" s="1"/>
  <c r="D51"/>
  <c r="M8"/>
  <c r="D20"/>
  <c r="D34"/>
  <c r="D33"/>
  <c r="D14"/>
  <c r="D49"/>
  <c r="D45"/>
  <c r="D16"/>
  <c r="D31"/>
  <c r="Q3"/>
  <c r="D12"/>
  <c r="D52"/>
  <c r="D36"/>
  <c r="D15"/>
  <c r="D23"/>
  <c r="D21"/>
  <c r="D53"/>
  <c r="D28"/>
  <c r="D13"/>
  <c r="D32"/>
  <c r="N10" l="1"/>
  <c r="M10"/>
  <c r="N11" l="1"/>
  <c r="M11"/>
  <c r="M12" l="1"/>
  <c r="N12"/>
  <c r="M13" l="1"/>
  <c r="N13"/>
  <c r="M14" l="1"/>
  <c r="N14"/>
  <c r="N15" l="1"/>
  <c r="M15"/>
  <c r="N16" l="1"/>
  <c r="M16"/>
  <c r="M17" l="1"/>
  <c r="N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N26" l="1"/>
  <c r="M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<sst xmlns="http://schemas.openxmlformats.org/spreadsheetml/2006/main" count="110" uniqueCount="68">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</sst>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1312.0730156318832</c:v>
                </c:pt>
                <c:pt idx="1">
                  <c:v>1252.0118614400485</c:v>
                </c:pt>
                <c:pt idx="2">
                  <c:v>530.76</c:v>
                </c:pt>
                <c:pt idx="3">
                  <c:v>233.31677610145138</c:v>
                </c:pt>
                <c:pt idx="4">
                  <c:v>226.77474509623806</c:v>
                </c:pt>
                <c:pt idx="5">
                  <c:v>885.58344699103191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1312.0730156318832</v>
          </cell>
        </row>
      </sheetData>
      <sheetData sheetId="1">
        <row r="4">
          <cell r="J4">
            <v>1252.0118614400485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1.9508687669120433</v>
          </cell>
        </row>
      </sheetData>
      <sheetData sheetId="4">
        <row r="47">
          <cell r="M47">
            <v>146.44</v>
          </cell>
          <cell r="O47">
            <v>1.060121327350906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2.5496123153376873</v>
          </cell>
        </row>
      </sheetData>
      <sheetData sheetId="8">
        <row r="4">
          <cell r="J4">
            <v>37.453923546201224</v>
          </cell>
        </row>
      </sheetData>
      <sheetData sheetId="9">
        <row r="4">
          <cell r="J4">
            <v>10.797733726529284</v>
          </cell>
        </row>
      </sheetData>
      <sheetData sheetId="10">
        <row r="4">
          <cell r="J4">
            <v>20.337451496663135</v>
          </cell>
        </row>
      </sheetData>
      <sheetData sheetId="11">
        <row r="4">
          <cell r="J4">
            <v>11.313496230239345</v>
          </cell>
        </row>
      </sheetData>
      <sheetData sheetId="12">
        <row r="4">
          <cell r="J4">
            <v>43.708080481296442</v>
          </cell>
        </row>
      </sheetData>
      <sheetData sheetId="13">
        <row r="4">
          <cell r="J4">
            <v>3.8866438377646388</v>
          </cell>
        </row>
      </sheetData>
      <sheetData sheetId="14">
        <row r="4">
          <cell r="J4">
            <v>226.77474509623806</v>
          </cell>
        </row>
      </sheetData>
      <sheetData sheetId="15">
        <row r="4">
          <cell r="J4">
            <v>5.1734496071495588</v>
          </cell>
        </row>
      </sheetData>
      <sheetData sheetId="16">
        <row r="4">
          <cell r="J4">
            <v>41.29238014414144</v>
          </cell>
        </row>
      </sheetData>
      <sheetData sheetId="17">
        <row r="4">
          <cell r="J4">
            <v>5.2591915479065596</v>
          </cell>
        </row>
      </sheetData>
      <sheetData sheetId="18">
        <row r="4">
          <cell r="J4">
            <v>4.0892035039391219</v>
          </cell>
        </row>
      </sheetData>
      <sheetData sheetId="19">
        <row r="4">
          <cell r="J4">
            <v>11.007805903784499</v>
          </cell>
        </row>
      </sheetData>
      <sheetData sheetId="20">
        <row r="4">
          <cell r="J4">
            <v>2.0067434157602171</v>
          </cell>
        </row>
      </sheetData>
      <sheetData sheetId="21">
        <row r="4">
          <cell r="J4">
            <v>14.560671621815263</v>
          </cell>
        </row>
      </sheetData>
      <sheetData sheetId="22">
        <row r="4">
          <cell r="J4">
            <v>9.4244060688052294</v>
          </cell>
        </row>
      </sheetData>
      <sheetData sheetId="23">
        <row r="4">
          <cell r="J4">
            <v>11.250243026514301</v>
          </cell>
        </row>
      </sheetData>
      <sheetData sheetId="24">
        <row r="4">
          <cell r="J4">
            <v>4.4767480778571214</v>
          </cell>
        </row>
      </sheetData>
      <sheetData sheetId="25">
        <row r="4">
          <cell r="J4">
            <v>12.727325487228583</v>
          </cell>
        </row>
      </sheetData>
      <sheetData sheetId="26">
        <row r="4">
          <cell r="J4">
            <v>45.40924954005434</v>
          </cell>
        </row>
      </sheetData>
      <sheetData sheetId="27">
        <row r="4">
          <cell r="J4">
            <v>1.5346803957301298</v>
          </cell>
        </row>
      </sheetData>
      <sheetData sheetId="28">
        <row r="4">
          <cell r="J4">
            <v>36.896513572395058</v>
          </cell>
        </row>
      </sheetData>
      <sheetData sheetId="29">
        <row r="4">
          <cell r="J4">
            <v>44.643430671756228</v>
          </cell>
        </row>
      </sheetData>
      <sheetData sheetId="30">
        <row r="4">
          <cell r="J4">
            <v>2.284086334736894</v>
          </cell>
        </row>
      </sheetData>
      <sheetData sheetId="31">
        <row r="4">
          <cell r="J4">
            <v>9.8274996209374894</v>
          </cell>
        </row>
      </sheetData>
      <sheetData sheetId="32">
        <row r="4">
          <cell r="J4">
            <v>2.3366058769614431</v>
          </cell>
        </row>
      </sheetData>
      <sheetData sheetId="33">
        <row r="4">
          <cell r="J4">
            <v>233.31677610145138</v>
          </cell>
        </row>
      </sheetData>
      <sheetData sheetId="34">
        <row r="4">
          <cell r="J4">
            <v>1.0248389379608789</v>
          </cell>
        </row>
      </sheetData>
      <sheetData sheetId="35">
        <row r="4">
          <cell r="J4">
            <v>11.404008233250472</v>
          </cell>
        </row>
      </sheetData>
      <sheetData sheetId="36">
        <row r="4">
          <cell r="J4">
            <v>16.479251973813245</v>
          </cell>
        </row>
      </sheetData>
      <sheetData sheetId="37">
        <row r="4">
          <cell r="J4">
            <v>19.953422439534148</v>
          </cell>
        </row>
      </sheetData>
      <sheetData sheetId="38">
        <row r="4">
          <cell r="J4">
            <v>18.583632327371767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68.98</f>
        <v>68.98</v>
      </c>
      <c r="J2" t="s">
        <v>6</v>
      </c>
      <c r="K2" s="9">
        <f>17.52+37.53</f>
        <v>55.05</v>
      </c>
      <c r="M2" t="s">
        <v>59</v>
      </c>
      <c r="N2" s="9">
        <f>530.76</f>
        <v>530.76</v>
      </c>
      <c r="P2" t="s">
        <v>8</v>
      </c>
      <c r="Q2" s="10">
        <f>N2+K2+H2</f>
        <v>654.79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0.14745796051308147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4440.5198452606528</v>
      </c>
      <c r="D7" s="20">
        <f>(C7*[1]Feuil1!$K$2-C4)/C4</f>
        <v>0.50106725824189968</v>
      </c>
      <c r="E7" s="31">
        <f>C7-C7/(1+D7)</f>
        <v>1482.2780870188949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1312.0730156318832</v>
      </c>
    </row>
    <row r="9" spans="2:20">
      <c r="M9" s="17" t="str">
        <f>IF(C13&gt;C7*Params!F8,B13,"Others")</f>
        <v>BTC</v>
      </c>
      <c r="N9" s="18">
        <f>IF(C13&gt;C7*0.1,C13,C7)</f>
        <v>1252.0118614400485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530.76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233.31677610145138</v>
      </c>
    </row>
    <row r="12" spans="2:20">
      <c r="B12" s="7" t="s">
        <v>19</v>
      </c>
      <c r="C12" s="1">
        <f>[2]ETH!J4</f>
        <v>1312.0730156318832</v>
      </c>
      <c r="D12" s="20">
        <f>C12/$C$7</f>
        <v>0.29547734530051767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226.77474509623806</v>
      </c>
    </row>
    <row r="13" spans="2:20">
      <c r="B13" s="7" t="s">
        <v>4</v>
      </c>
      <c r="C13" s="1">
        <f>[2]BTC!J4</f>
        <v>1252.0118614400485</v>
      </c>
      <c r="D13" s="20">
        <f t="shared" ref="D13:D55" si="0">C13/$C$7</f>
        <v>0.2819516419403722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885.58344699103191</v>
      </c>
      <c r="Q13" s="23"/>
    </row>
    <row r="14" spans="2:20">
      <c r="B14" s="7" t="s">
        <v>59</v>
      </c>
      <c r="C14" s="1">
        <f>$N$2</f>
        <v>530.76</v>
      </c>
      <c r="D14" s="20">
        <f t="shared" si="0"/>
        <v>0.11952654610168623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233.31677610145138</v>
      </c>
      <c r="D15" s="20">
        <f t="shared" si="0"/>
        <v>5.2542671631221137E-2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226.77474509623806</v>
      </c>
      <c r="D16" s="20">
        <f t="shared" si="0"/>
        <v>5.1069413717016433E-2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3.2978120828869792E-2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1.7640577243886919E-2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1.4086188594959064E-2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55.05</v>
      </c>
      <c r="D20" s="20">
        <f t="shared" si="0"/>
        <v>1.2397197156714572E-2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45.40924954005434</v>
      </c>
      <c r="D21" s="20">
        <f t="shared" si="0"/>
        <v>1.0226111158701257E-2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43.708080481296442</v>
      </c>
      <c r="D22" s="20">
        <f t="shared" si="0"/>
        <v>9.84300982866812E-3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41.29238014414144</v>
      </c>
      <c r="D23" s="20">
        <f t="shared" si="0"/>
        <v>9.2989968704255688E-3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36.896513572395058</v>
      </c>
      <c r="D24" s="20">
        <f t="shared" si="0"/>
        <v>8.3090527366462604E-3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37.453923546201224</v>
      </c>
      <c r="D25" s="20">
        <f t="shared" si="0"/>
        <v>8.434580826426355E-3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44.643430671756228</v>
      </c>
      <c r="D26" s="20">
        <f t="shared" si="0"/>
        <v>1.0053649623794377E-2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20.337451496663135</v>
      </c>
      <c r="D27" s="20">
        <f t="shared" si="0"/>
        <v>4.5799708604768894E-3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19.953422439534148</v>
      </c>
      <c r="D28" s="20">
        <f t="shared" si="0"/>
        <v>4.4934879552064938E-3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16.479251973813245</v>
      </c>
      <c r="D29" s="20">
        <f t="shared" si="0"/>
        <v>3.711108732325896E-3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18.583632327371767</v>
      </c>
      <c r="D30" s="20">
        <f t="shared" si="0"/>
        <v>4.185012785655264E-3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12.727325487228583</v>
      </c>
      <c r="D31" s="20">
        <f t="shared" si="0"/>
        <v>2.8661791706239984E-3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14.560671621815263</v>
      </c>
      <c r="D32" s="20">
        <f t="shared" si="0"/>
        <v>3.2790466272447365E-3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11.007805903784499</v>
      </c>
      <c r="D33" s="20">
        <f t="shared" si="0"/>
        <v>2.4789453233798925E-3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11.313496230239345</v>
      </c>
      <c r="D34" s="20">
        <f t="shared" si="0"/>
        <v>2.5477864359314123E-3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11.250243026514301</v>
      </c>
      <c r="D35" s="20">
        <f t="shared" si="0"/>
        <v>2.5335418866603279E-3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11.404008233250472</v>
      </c>
      <c r="D36" s="20">
        <f t="shared" si="0"/>
        <v>2.5681696356839663E-3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1.7633070615272499E-3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10.797733726529284</v>
      </c>
      <c r="D38" s="20">
        <f t="shared" si="0"/>
        <v>2.4316373088735673E-3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9.4244060688052294</v>
      </c>
      <c r="D39" s="20">
        <f t="shared" si="0"/>
        <v>2.1223654881001954E-3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68.98</v>
      </c>
      <c r="D40" s="20">
        <f t="shared" si="0"/>
        <v>1.5534217254680677E-2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5.2591915479065596</v>
      </c>
      <c r="D41" s="20">
        <f t="shared" si="0"/>
        <v>1.1843639328669303E-3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4.4767480778571214</v>
      </c>
      <c r="D42" s="20">
        <f t="shared" si="0"/>
        <v>1.0081585566237554E-3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5.1734496071495588</v>
      </c>
      <c r="D43" s="20">
        <f t="shared" si="0"/>
        <v>1.1650549456886582E-3</v>
      </c>
    </row>
    <row r="44" spans="2:14">
      <c r="B44" s="22" t="s">
        <v>37</v>
      </c>
      <c r="C44" s="9">
        <f>[2]GRT!$J$4</f>
        <v>4.0892035039391219</v>
      </c>
      <c r="D44" s="20">
        <f t="shared" si="0"/>
        <v>9.208839609856739E-4</v>
      </c>
    </row>
    <row r="45" spans="2:14">
      <c r="B45" s="22" t="s">
        <v>56</v>
      </c>
      <c r="C45" s="9">
        <f>[2]SHIB!$J$4</f>
        <v>9.8274996209374894</v>
      </c>
      <c r="D45" s="20">
        <f t="shared" si="0"/>
        <v>2.2131416958819216E-3</v>
      </c>
    </row>
    <row r="46" spans="2:14">
      <c r="B46" s="22" t="s">
        <v>36</v>
      </c>
      <c r="C46" s="9">
        <f>[2]AMP!$J$4</f>
        <v>3.8866438377646388</v>
      </c>
      <c r="D46" s="20">
        <f t="shared" si="0"/>
        <v>8.7526775539869205E-4</v>
      </c>
    </row>
    <row r="47" spans="2:14">
      <c r="B47" s="22" t="s">
        <v>62</v>
      </c>
      <c r="C47" s="10">
        <f>[2]SEI!$J$4</f>
        <v>2.284086334736894</v>
      </c>
      <c r="D47" s="20">
        <f t="shared" si="0"/>
        <v>5.1437363514424768E-4</v>
      </c>
    </row>
    <row r="48" spans="2:14">
      <c r="B48" s="22" t="s">
        <v>40</v>
      </c>
      <c r="C48" s="9">
        <f>[2]SHPING!$J$4</f>
        <v>2.3366058769614431</v>
      </c>
      <c r="D48" s="20">
        <f t="shared" si="0"/>
        <v>5.2620097609861881E-4</v>
      </c>
    </row>
    <row r="49" spans="2:4">
      <c r="B49" s="7" t="s">
        <v>25</v>
      </c>
      <c r="C49" s="1">
        <f>[2]POLIS!J4</f>
        <v>1.9508687669120433</v>
      </c>
      <c r="D49" s="20">
        <f t="shared" si="0"/>
        <v>4.3933341926040415E-4</v>
      </c>
    </row>
    <row r="50" spans="2:4">
      <c r="B50" s="22" t="s">
        <v>64</v>
      </c>
      <c r="C50" s="10">
        <f>[2]ACE!$J$4</f>
        <v>2.5496123153376873</v>
      </c>
      <c r="D50" s="20">
        <f t="shared" si="0"/>
        <v>5.7416978285974266E-4</v>
      </c>
    </row>
    <row r="51" spans="2:4">
      <c r="B51" s="7" t="s">
        <v>28</v>
      </c>
      <c r="C51" s="1">
        <f>[2]ATLAS!O47</f>
        <v>1.060121327350906</v>
      </c>
      <c r="D51" s="20">
        <f t="shared" si="0"/>
        <v>2.3873811271947558E-4</v>
      </c>
    </row>
    <row r="52" spans="2:4">
      <c r="B52" s="22" t="s">
        <v>50</v>
      </c>
      <c r="C52" s="9">
        <f>[2]KAVA!$J$4</f>
        <v>2.0067434157602171</v>
      </c>
      <c r="D52" s="20">
        <f t="shared" si="0"/>
        <v>4.5191632639633521E-4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3.8211598171573993E-4</v>
      </c>
    </row>
    <row r="54" spans="2:4">
      <c r="B54" s="22" t="s">
        <v>63</v>
      </c>
      <c r="C54" s="10">
        <f>[2]MEME!$J$4</f>
        <v>1.5346803957301298</v>
      </c>
      <c r="D54" s="20">
        <f t="shared" si="0"/>
        <v>3.4560827317731444E-4</v>
      </c>
    </row>
    <row r="55" spans="2:4">
      <c r="B55" s="22" t="s">
        <v>43</v>
      </c>
      <c r="C55" s="9">
        <f>[2]TRX!$J$4</f>
        <v>1.0248389379608789</v>
      </c>
      <c r="D55" s="20">
        <f t="shared" si="0"/>
        <v>2.3079255890606703E-4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2024-01-22T18:31:39Z</dcterms:modified>
</cp:coreProperties>
</file>