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T2" i="1"/>
  <c r="C27" i="2"/>
  <c r="Q2" i="1" l="1"/>
  <c r="C40"/>
  <c r="C30" l="1"/>
  <c r="C14"/>
  <c r="C4"/>
  <c r="C37"/>
  <c r="C20"/>
  <c r="C48" l="1"/>
  <c r="C44" l="1"/>
  <c r="C26" l="1"/>
  <c r="C28" l="1"/>
  <c r="C35" l="1"/>
  <c r="C55"/>
  <c r="C42"/>
  <c r="C34"/>
  <c r="C16"/>
  <c r="C46"/>
  <c r="C22"/>
  <c r="C33"/>
  <c r="C53"/>
  <c r="C18"/>
  <c r="C50"/>
  <c r="C19"/>
  <c r="C13"/>
  <c r="C36" l="1"/>
  <c r="C27"/>
  <c r="C32"/>
  <c r="C39"/>
  <c r="C51"/>
  <c r="C54"/>
  <c r="C24"/>
  <c r="C49"/>
  <c r="C45"/>
  <c r="C29"/>
  <c r="C15" l="1"/>
  <c r="C43"/>
  <c r="C25"/>
  <c r="C31"/>
  <c r="C41"/>
  <c r="C23"/>
  <c r="C21"/>
  <c r="C38"/>
  <c r="C47" l="1"/>
  <c r="C17"/>
  <c r="C12"/>
  <c r="C52" l="1"/>
  <c r="C7" l="1"/>
  <c r="Q3" l="1"/>
  <c r="D48"/>
  <c r="D22"/>
  <c r="D14"/>
  <c r="D7"/>
  <c r="E7" s="1"/>
  <c r="D42"/>
  <c r="D38"/>
  <c r="D25"/>
  <c r="D39"/>
  <c r="D30"/>
  <c r="D37"/>
  <c r="D54"/>
  <c r="M8"/>
  <c r="D12"/>
  <c r="D19"/>
  <c r="D34"/>
  <c r="D51"/>
  <c r="D45"/>
  <c r="D46"/>
  <c r="N8"/>
  <c r="D31"/>
  <c r="D55"/>
  <c r="D32"/>
  <c r="D16"/>
  <c r="D18"/>
  <c r="D21"/>
  <c r="D44"/>
  <c r="D24"/>
  <c r="D33"/>
  <c r="D28"/>
  <c r="D50"/>
  <c r="D49"/>
  <c r="D40"/>
  <c r="D27"/>
  <c r="D35"/>
  <c r="D53"/>
  <c r="D29"/>
  <c r="D41"/>
  <c r="D15"/>
  <c r="D36"/>
  <c r="D26"/>
  <c r="D43"/>
  <c r="D23"/>
  <c r="D20"/>
  <c r="N9"/>
  <c r="D47"/>
  <c r="M9"/>
  <c r="D13"/>
  <c r="D17"/>
  <c r="D52"/>
  <c r="M10" l="1"/>
  <c r="N10"/>
  <c r="M11" l="1"/>
  <c r="N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N21" l="1"/>
  <c r="M21"/>
  <c r="M22" l="1"/>
  <c r="N22"/>
  <c r="M23" l="1"/>
  <c r="N23"/>
  <c r="M24" l="1"/>
  <c r="N24"/>
  <c r="M25" l="1"/>
  <c r="N25"/>
  <c r="M26" l="1"/>
  <c r="N26"/>
  <c r="N27" l="1"/>
  <c r="M27"/>
  <c r="N28" l="1"/>
  <c r="M28"/>
  <c r="M29" l="1"/>
  <c r="N29"/>
  <c r="M30" l="1"/>
  <c r="N30"/>
  <c r="N31" l="1"/>
  <c r="M31"/>
  <c r="N32" l="1"/>
  <c r="M32"/>
  <c r="N33" l="1"/>
  <c r="M33"/>
  <c r="M34" l="1"/>
  <c r="N34"/>
  <c r="N35" l="1"/>
  <c r="M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<sst xmlns="http://schemas.openxmlformats.org/spreadsheetml/2006/main" count="107" uniqueCount="67">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</sst>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1372.5646229000058</c:v>
                </c:pt>
                <c:pt idx="1">
                  <c:v>1326.2227632218307</c:v>
                </c:pt>
                <c:pt idx="2">
                  <c:v>539.94000000000005</c:v>
                </c:pt>
                <c:pt idx="3">
                  <c:v>257.51288305164132</c:v>
                </c:pt>
                <c:pt idx="4">
                  <c:v>1028.9261901973755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1326.2227632218307</v>
          </cell>
        </row>
      </sheetData>
      <sheetData sheetId="1">
        <row r="4">
          <cell r="J4">
            <v>1372.5646229000058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2.4839027525573742</v>
          </cell>
        </row>
      </sheetData>
      <sheetData sheetId="4">
        <row r="47">
          <cell r="M47">
            <v>111.75</v>
          </cell>
          <cell r="O47">
            <v>2.3001945068798371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2.6034200806513446</v>
          </cell>
        </row>
      </sheetData>
      <sheetData sheetId="8">
        <row r="4">
          <cell r="J4">
            <v>39.567411045332371</v>
          </cell>
        </row>
      </sheetData>
      <sheetData sheetId="9">
        <row r="4">
          <cell r="J4">
            <v>9.8974895324352019</v>
          </cell>
        </row>
      </sheetData>
      <sheetData sheetId="10">
        <row r="4">
          <cell r="J4">
            <v>19.77901708797793</v>
          </cell>
        </row>
      </sheetData>
      <sheetData sheetId="11">
        <row r="4">
          <cell r="J4">
            <v>12.165990225186096</v>
          </cell>
        </row>
      </sheetData>
      <sheetData sheetId="12">
        <row r="4">
          <cell r="J4">
            <v>49.814971157277895</v>
          </cell>
        </row>
      </sheetData>
      <sheetData sheetId="13">
        <row r="4">
          <cell r="J4">
            <v>3.3195760735320339</v>
          </cell>
        </row>
      </sheetData>
      <sheetData sheetId="14">
        <row r="4">
          <cell r="J4">
            <v>219.76481539920235</v>
          </cell>
        </row>
      </sheetData>
      <sheetData sheetId="15">
        <row r="4">
          <cell r="J4">
            <v>4.9978170137713338</v>
          </cell>
        </row>
      </sheetData>
      <sheetData sheetId="16">
        <row r="4">
          <cell r="J4">
            <v>45.625305118820243</v>
          </cell>
        </row>
      </sheetData>
      <sheetData sheetId="17">
        <row r="4">
          <cell r="J4">
            <v>5.7756781079706263</v>
          </cell>
        </row>
      </sheetData>
      <sheetData sheetId="18">
        <row r="4">
          <cell r="J4">
            <v>4.6202938108666762</v>
          </cell>
        </row>
      </sheetData>
      <sheetData sheetId="19">
        <row r="4">
          <cell r="J4">
            <v>13.491613854543633</v>
          </cell>
        </row>
      </sheetData>
      <sheetData sheetId="20">
        <row r="4">
          <cell r="J4">
            <v>2.2546652615238778</v>
          </cell>
        </row>
      </sheetData>
      <sheetData sheetId="21">
        <row r="4">
          <cell r="J4">
            <v>15.030914843231381</v>
          </cell>
        </row>
      </sheetData>
      <sheetData sheetId="22">
        <row r="4">
          <cell r="J4">
            <v>8.3772596649636899</v>
          </cell>
        </row>
      </sheetData>
      <sheetData sheetId="23">
        <row r="4">
          <cell r="J4">
            <v>11.129492040388065</v>
          </cell>
        </row>
      </sheetData>
      <sheetData sheetId="24">
        <row r="4">
          <cell r="J4">
            <v>5.4298623220044515</v>
          </cell>
        </row>
      </sheetData>
      <sheetData sheetId="25">
        <row r="4">
          <cell r="J4">
            <v>15.899655611646752</v>
          </cell>
        </row>
      </sheetData>
      <sheetData sheetId="26">
        <row r="4">
          <cell r="J4">
            <v>48.660335748508849</v>
          </cell>
        </row>
      </sheetData>
      <sheetData sheetId="27">
        <row r="4">
          <cell r="J4">
            <v>1.5004252360968118</v>
          </cell>
        </row>
      </sheetData>
      <sheetData sheetId="28">
        <row r="4">
          <cell r="J4">
            <v>42.576309450240231</v>
          </cell>
        </row>
      </sheetData>
      <sheetData sheetId="29">
        <row r="4">
          <cell r="J4">
            <v>33.995407241623518</v>
          </cell>
        </row>
      </sheetData>
      <sheetData sheetId="30">
        <row r="4">
          <cell r="J4">
            <v>2.7619989710312471</v>
          </cell>
        </row>
      </sheetData>
      <sheetData sheetId="31">
        <row r="4">
          <cell r="J4">
            <v>4.1888413467118868</v>
          </cell>
        </row>
      </sheetData>
      <sheetData sheetId="32">
        <row r="4">
          <cell r="J4">
            <v>2.5278802630456227</v>
          </cell>
        </row>
      </sheetData>
      <sheetData sheetId="33">
        <row r="4">
          <cell r="J4">
            <v>257.51288305164132</v>
          </cell>
        </row>
      </sheetData>
      <sheetData sheetId="34">
        <row r="4">
          <cell r="J4">
            <v>0.97238502545408811</v>
          </cell>
        </row>
      </sheetData>
      <sheetData sheetId="35">
        <row r="4">
          <cell r="J4">
            <v>10.838867673314864</v>
          </cell>
        </row>
      </sheetData>
      <sheetData sheetId="36">
        <row r="4">
          <cell r="J4">
            <v>17.961948262393925</v>
          </cell>
        </row>
      </sheetData>
      <sheetData sheetId="37">
        <row r="4">
          <cell r="J4">
            <v>17.58942403973494</v>
          </cell>
        </row>
      </sheetData>
      <sheetData sheetId="38">
        <row r="4">
          <cell r="J4">
            <v>17.446227828456365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B36" sqref="B36:D3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539.94</f>
        <v>539.94000000000005</v>
      </c>
      <c r="P2" t="s">
        <v>8</v>
      </c>
      <c r="Q2" s="10">
        <f>N2+K2+H2</f>
        <v>597.0200000000001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0.13193326817042783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4525.1664593708529</v>
      </c>
      <c r="D7" s="20">
        <f>(C7*[1]Feuil1!$K$2-C4)/C4</f>
        <v>0.58747165691113201</v>
      </c>
      <c r="E7" s="31">
        <f>C7-C7/(1+D7)</f>
        <v>1674.6170088214026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1372.5646229000058</v>
      </c>
    </row>
    <row r="9" spans="2:20">
      <c r="M9" s="17" t="str">
        <f>IF(C13&gt;C7*Params!F8,B13,"Others")</f>
        <v>ETH</v>
      </c>
      <c r="N9" s="18">
        <f>IF(C13&gt;C7*0.1,C13,C7)</f>
        <v>1326.2227632218307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539.94000000000005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257.51288305164132</v>
      </c>
    </row>
    <row r="12" spans="2:20">
      <c r="B12" s="7" t="s">
        <v>4</v>
      </c>
      <c r="C12" s="1">
        <f>[2]BTC!J4</f>
        <v>1372.5646229000058</v>
      </c>
      <c r="D12" s="20">
        <f>C12/$C$7</f>
        <v>0.30331804039112353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1028.9261901973755</v>
      </c>
    </row>
    <row r="13" spans="2:20">
      <c r="B13" s="7" t="s">
        <v>19</v>
      </c>
      <c r="C13" s="1">
        <f>[2]ETH!J4</f>
        <v>1326.2227632218307</v>
      </c>
      <c r="D13" s="20">
        <f t="shared" ref="D13:D55" si="0">C13/$C$7</f>
        <v>0.29307712216319648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539.94000000000005</v>
      </c>
      <c r="D14" s="20">
        <f t="shared" si="0"/>
        <v>0.11931936755207663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257.51288305164132</v>
      </c>
      <c r="D15" s="20">
        <f t="shared" si="0"/>
        <v>5.6906831022398255E-2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219.76481539920235</v>
      </c>
      <c r="D16" s="20">
        <f t="shared" si="0"/>
        <v>4.8565023490816928E-2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2.469522414332067E-2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1.9888771122137452E-2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1.3822695929885529E-2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50.7</v>
      </c>
      <c r="D20" s="20">
        <f t="shared" si="0"/>
        <v>1.1204007732137432E-2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48.660335748508849</v>
      </c>
      <c r="D21" s="20">
        <f t="shared" si="0"/>
        <v>1.0753269782538395E-2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49.814971157277895</v>
      </c>
      <c r="D22" s="20">
        <f t="shared" si="0"/>
        <v>1.100842844225532E-2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45.625305118820243</v>
      </c>
      <c r="D23" s="20">
        <f t="shared" si="0"/>
        <v>1.0082569454287801E-2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42.576309450240231</v>
      </c>
      <c r="D24" s="20">
        <f t="shared" si="0"/>
        <v>9.4087830431236197E-3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39.567411045332371</v>
      </c>
      <c r="D25" s="20">
        <f t="shared" si="0"/>
        <v>8.7438575797349882E-3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33.995407241623518</v>
      </c>
      <c r="D26" s="20">
        <f t="shared" si="0"/>
        <v>7.5125208203611583E-3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19.77901708797793</v>
      </c>
      <c r="D27" s="20">
        <f t="shared" si="0"/>
        <v>4.3708927098182072E-3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17.58942403973494</v>
      </c>
      <c r="D28" s="20">
        <f t="shared" si="0"/>
        <v>3.8870225432945616E-3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17.961948262393925</v>
      </c>
      <c r="D29" s="20">
        <f t="shared" si="0"/>
        <v>3.9693453099825258E-3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17.446227828456365</v>
      </c>
      <c r="D30" s="20">
        <f t="shared" si="0"/>
        <v>3.8553781358314863E-3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15.899655611646752</v>
      </c>
      <c r="D31" s="20">
        <f t="shared" si="0"/>
        <v>3.5136067931205626E-3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15.030914843231381</v>
      </c>
      <c r="D32" s="20">
        <f t="shared" si="0"/>
        <v>3.3216269452596386E-3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31</v>
      </c>
      <c r="C33" s="9">
        <f>[2]ATOM!$J$4</f>
        <v>12.165990225186096</v>
      </c>
      <c r="D33" s="20">
        <f t="shared" si="0"/>
        <v>2.6885177229209749E-3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53</v>
      </c>
      <c r="C34" s="9">
        <f>[2]ICP!$J$4</f>
        <v>13.491613854543633</v>
      </c>
      <c r="D34" s="20">
        <f t="shared" si="0"/>
        <v>2.9814624446808553E-3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[2]UNI!$J$4</f>
        <v>10.838867673314864</v>
      </c>
      <c r="D35" s="20">
        <f t="shared" si="0"/>
        <v>2.3952417597521538E-3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11.129492040388065</v>
      </c>
      <c r="D36" s="20">
        <f t="shared" si="0"/>
        <v>2.4594657766325422E-3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2.320356630916036E-3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9.8974895324352019</v>
      </c>
      <c r="D38" s="20">
        <f t="shared" si="0"/>
        <v>2.1872100443817216E-3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8.3772596649636899</v>
      </c>
      <c r="D39" s="20">
        <f t="shared" si="0"/>
        <v>1.8512600011908523E-3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6.38</v>
      </c>
      <c r="D40" s="20">
        <f t="shared" si="0"/>
        <v>1.4098928862137439E-3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5.7756781079706263</v>
      </c>
      <c r="D41" s="20">
        <f t="shared" si="0"/>
        <v>1.2763459996063074E-3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5.4298623220044515</v>
      </c>
      <c r="D42" s="20">
        <f t="shared" si="0"/>
        <v>1.1999254327451595E-3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4.9978170137713338</v>
      </c>
      <c r="D43" s="20">
        <f t="shared" si="0"/>
        <v>1.1044493188580283E-3</v>
      </c>
    </row>
    <row r="44" spans="2:14">
      <c r="B44" s="22" t="s">
        <v>37</v>
      </c>
      <c r="C44" s="9">
        <f>[2]GRT!$J$4</f>
        <v>4.6202938108666762</v>
      </c>
      <c r="D44" s="20">
        <f t="shared" si="0"/>
        <v>1.0210218457928394E-3</v>
      </c>
    </row>
    <row r="45" spans="2:14">
      <c r="B45" s="22" t="s">
        <v>56</v>
      </c>
      <c r="C45" s="9">
        <f>[2]SHIB!$J$4</f>
        <v>4.1888413467118868</v>
      </c>
      <c r="D45" s="20">
        <f t="shared" si="0"/>
        <v>9.2567674235220809E-4</v>
      </c>
    </row>
    <row r="46" spans="2:14">
      <c r="B46" s="22" t="s">
        <v>36</v>
      </c>
      <c r="C46" s="9">
        <f>[2]AMP!$J$4</f>
        <v>3.3195760735320339</v>
      </c>
      <c r="D46" s="20">
        <f t="shared" si="0"/>
        <v>7.3358098610002613E-4</v>
      </c>
    </row>
    <row r="47" spans="2:14">
      <c r="B47" s="22" t="s">
        <v>64</v>
      </c>
      <c r="C47" s="10">
        <f>[2]ACE!$J$4</f>
        <v>2.6034200806513446</v>
      </c>
      <c r="D47" s="20">
        <f t="shared" si="0"/>
        <v>5.7532029020945796E-4</v>
      </c>
    </row>
    <row r="48" spans="2:14">
      <c r="B48" s="22" t="s">
        <v>40</v>
      </c>
      <c r="C48" s="9">
        <f>[2]SHPING!$J$4</f>
        <v>2.5278802630456227</v>
      </c>
      <c r="D48" s="20">
        <f t="shared" si="0"/>
        <v>5.586270219542557E-4</v>
      </c>
    </row>
    <row r="49" spans="2:4">
      <c r="B49" s="22" t="s">
        <v>62</v>
      </c>
      <c r="C49" s="10">
        <f>[2]SEI!$J$4</f>
        <v>2.7619989710312471</v>
      </c>
      <c r="D49" s="20">
        <f t="shared" si="0"/>
        <v>6.1036405971577363E-4</v>
      </c>
    </row>
    <row r="50" spans="2:4">
      <c r="B50" s="7" t="s">
        <v>25</v>
      </c>
      <c r="C50" s="1">
        <f>[2]POLIS!J4</f>
        <v>2.4839027525573742</v>
      </c>
      <c r="D50" s="20">
        <f t="shared" si="0"/>
        <v>5.4890859261400927E-4</v>
      </c>
    </row>
    <row r="51" spans="2:4">
      <c r="B51" s="22" t="s">
        <v>50</v>
      </c>
      <c r="C51" s="9">
        <f>[2]KAVA!$J$4</f>
        <v>2.2546652615238778</v>
      </c>
      <c r="D51" s="20">
        <f t="shared" si="0"/>
        <v>4.9825023714980651E-4</v>
      </c>
    </row>
    <row r="52" spans="2:4">
      <c r="B52" s="7" t="s">
        <v>28</v>
      </c>
      <c r="C52" s="1">
        <f>[2]ATLAS!O47</f>
        <v>2.3001945068798371</v>
      </c>
      <c r="D52" s="20">
        <f t="shared" si="0"/>
        <v>5.0831157870812114E-4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3.7496821724341829E-4</v>
      </c>
    </row>
    <row r="54" spans="2:4">
      <c r="B54" s="22" t="s">
        <v>63</v>
      </c>
      <c r="C54" s="10">
        <f>[2]MEME!$J$4</f>
        <v>1.5004252360968118</v>
      </c>
      <c r="D54" s="20">
        <f t="shared" si="0"/>
        <v>3.3157349007342823E-4</v>
      </c>
    </row>
    <row r="55" spans="2:4">
      <c r="B55" s="22" t="s">
        <v>43</v>
      </c>
      <c r="C55" s="9">
        <f>[2]TRX!$J$4</f>
        <v>0.97238502545408811</v>
      </c>
      <c r="D55" s="20">
        <f t="shared" si="0"/>
        <v>2.14883813487224E-4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G24" sqref="G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2024-01-08T23:01:26Z</dcterms:modified>
</cp:coreProperties>
</file>