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C50" l="1"/>
  <c r="T2"/>
  <c r="C26" i="2" l="1"/>
  <c r="C15" i="1" l="1"/>
  <c r="C4"/>
  <c r="C39"/>
  <c r="C29"/>
  <c r="Q2" l="1"/>
  <c r="C47" l="1"/>
  <c r="C44" l="1"/>
  <c r="C45" l="1"/>
  <c r="C48"/>
  <c r="C26"/>
  <c r="C18"/>
  <c r="C46" l="1"/>
  <c r="C17" l="1"/>
  <c r="C41" l="1"/>
  <c r="C31" l="1"/>
  <c r="C36" l="1"/>
  <c r="C25"/>
  <c r="C22"/>
  <c r="C40" l="1"/>
  <c r="C33" l="1"/>
  <c r="C34" l="1"/>
  <c r="C30" l="1"/>
  <c r="C37" l="1"/>
  <c r="C23" l="1"/>
  <c r="C20"/>
  <c r="C19"/>
  <c r="C49" l="1"/>
  <c r="C21" l="1"/>
  <c r="C24" l="1"/>
  <c r="C27" l="1"/>
  <c r="C38"/>
  <c r="C32"/>
  <c r="C28"/>
  <c r="C12" l="1"/>
  <c r="C13" l="1"/>
  <c r="C42" l="1"/>
  <c r="C43" l="1"/>
  <c r="C14" l="1"/>
  <c r="C35" l="1"/>
  <c r="C16" l="1"/>
  <c r="C7" l="1"/>
  <c r="D40" l="1"/>
  <c r="D7"/>
  <c r="E7" s="1"/>
  <c r="Q3"/>
  <c r="D47"/>
  <c r="D23"/>
  <c r="D12"/>
  <c r="D35"/>
  <c r="D33"/>
  <c r="D20"/>
  <c r="D48"/>
  <c r="D46"/>
  <c r="D50"/>
  <c r="D42"/>
  <c r="D39"/>
  <c r="D41"/>
  <c r="D15"/>
  <c r="D34"/>
  <c r="D49"/>
  <c r="D29"/>
  <c r="D25"/>
  <c r="D14"/>
  <c r="D27"/>
  <c r="N9"/>
  <c r="N8"/>
  <c r="D32"/>
  <c r="D44"/>
  <c r="D45"/>
  <c r="D30"/>
  <c r="M9"/>
  <c r="D43"/>
  <c r="D24"/>
  <c r="M8"/>
  <c r="D18"/>
  <c r="D17"/>
  <c r="D13"/>
  <c r="D36"/>
  <c r="D37"/>
  <c r="D38"/>
  <c r="D28"/>
  <c r="D19"/>
  <c r="D21"/>
  <c r="D26"/>
  <c r="D22"/>
  <c r="D31"/>
  <c r="D16"/>
  <c r="N10" l="1"/>
  <c r="M10"/>
  <c r="N11" l="1"/>
  <c r="M11"/>
  <c r="M12" l="1"/>
  <c r="N12"/>
  <c r="M13" l="1"/>
  <c r="N13"/>
  <c r="N14" l="1"/>
  <c r="M14"/>
  <c r="N15" l="1"/>
  <c r="M15"/>
  <c r="N16" l="1"/>
  <c r="M16"/>
  <c r="N17" l="1"/>
  <c r="M17"/>
  <c r="N18" l="1"/>
  <c r="M18"/>
  <c r="M19" l="1"/>
  <c r="N19"/>
  <c r="M20" l="1"/>
  <c r="N20"/>
  <c r="M21" l="1"/>
  <c r="M22" s="1"/>
  <c r="N21"/>
  <c r="M23" l="1"/>
  <c r="N23"/>
  <c r="N24" l="1"/>
  <c r="M24"/>
  <c r="N25" l="1"/>
  <c r="M25"/>
  <c r="M26" l="1"/>
  <c r="N26"/>
  <c r="M27" l="1"/>
  <c r="N27"/>
  <c r="M28" l="1"/>
  <c r="N28"/>
  <c r="N29" l="1"/>
  <c r="M29"/>
  <c r="M30" l="1"/>
  <c r="N30"/>
  <c r="M31" l="1"/>
  <c r="N31"/>
  <c r="N32" l="1"/>
  <c r="M32"/>
  <c r="N33" l="1"/>
  <c r="M33"/>
  <c r="N34" l="1"/>
  <c r="M34"/>
  <c r="N35" l="1"/>
  <c r="M35"/>
  <c r="M36" l="1"/>
  <c r="N36"/>
  <c r="M37" l="1"/>
  <c r="N37"/>
  <c r="M38" l="1"/>
  <c r="N38"/>
  <c r="M39" l="1"/>
  <c r="N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<sst xmlns="http://schemas.openxmlformats.org/spreadsheetml/2006/main" count="100" uniqueCount="62">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</sst>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1108.5097634714296</c:v>
                </c:pt>
                <c:pt idx="1">
                  <c:v>1106.9878018300451</c:v>
                </c:pt>
                <c:pt idx="2">
                  <c:v>215.14316581520487</c:v>
                </c:pt>
                <c:pt idx="3">
                  <c:v>953.91018821008754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1108.5097634714296</v>
          </cell>
        </row>
      </sheetData>
      <sheetData sheetId="1">
        <row r="4">
          <cell r="J4">
            <v>1106.9878018300451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2.2027311435592853</v>
          </cell>
        </row>
      </sheetData>
      <sheetData sheetId="4">
        <row r="46">
          <cell r="M46">
            <v>82.26</v>
          </cell>
          <cell r="O46">
            <v>4.6015258501647036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43.472713583517859</v>
          </cell>
        </row>
      </sheetData>
      <sheetData sheetId="8">
        <row r="4">
          <cell r="J4">
            <v>8.1216877725722476</v>
          </cell>
        </row>
      </sheetData>
      <sheetData sheetId="9">
        <row r="4">
          <cell r="J4">
            <v>17.59087581223665</v>
          </cell>
        </row>
      </sheetData>
      <sheetData sheetId="10">
        <row r="4">
          <cell r="J4">
            <v>11.192627443791354</v>
          </cell>
        </row>
      </sheetData>
      <sheetData sheetId="11">
        <row r="4">
          <cell r="J4">
            <v>46.663080614121846</v>
          </cell>
        </row>
      </sheetData>
      <sheetData sheetId="12">
        <row r="4">
          <cell r="J4">
            <v>1.8652213107812348</v>
          </cell>
        </row>
      </sheetData>
      <sheetData sheetId="13">
        <row r="4">
          <cell r="J4">
            <v>172.02647465138909</v>
          </cell>
        </row>
      </sheetData>
      <sheetData sheetId="14">
        <row r="4">
          <cell r="J4">
            <v>4.6597823867641086</v>
          </cell>
        </row>
      </sheetData>
      <sheetData sheetId="15">
        <row r="4">
          <cell r="J4">
            <v>36.305870044588261</v>
          </cell>
        </row>
      </sheetData>
      <sheetData sheetId="16">
        <row r="4">
          <cell r="J4">
            <v>5.5853029039851378</v>
          </cell>
        </row>
      </sheetData>
      <sheetData sheetId="17">
        <row r="4">
          <cell r="J4">
            <v>9.6880498438666542</v>
          </cell>
        </row>
      </sheetData>
      <sheetData sheetId="18">
        <row r="4">
          <cell r="J4">
            <v>12.096346339739441</v>
          </cell>
        </row>
      </sheetData>
      <sheetData sheetId="19">
        <row r="4">
          <cell r="J4">
            <v>8.1362253123105557</v>
          </cell>
        </row>
      </sheetData>
      <sheetData sheetId="20">
        <row r="4">
          <cell r="J4">
            <v>12.00737301065068</v>
          </cell>
        </row>
      </sheetData>
      <sheetData sheetId="21">
        <row r="4">
          <cell r="J4">
            <v>2.950693030271351</v>
          </cell>
        </row>
      </sheetData>
      <sheetData sheetId="22">
        <row r="4">
          <cell r="J4">
            <v>31.237586731073154</v>
          </cell>
        </row>
      </sheetData>
      <sheetData sheetId="23">
        <row r="4">
          <cell r="J4">
            <v>45.768962169749322</v>
          </cell>
        </row>
      </sheetData>
      <sheetData sheetId="24">
        <row r="4">
          <cell r="J4">
            <v>36.645353128707569</v>
          </cell>
        </row>
      </sheetData>
      <sheetData sheetId="25">
        <row r="4">
          <cell r="J4">
            <v>36.288064512197657</v>
          </cell>
        </row>
      </sheetData>
      <sheetData sheetId="26">
        <row r="4">
          <cell r="J4">
            <v>3.801470728260663</v>
          </cell>
        </row>
      </sheetData>
      <sheetData sheetId="27">
        <row r="4">
          <cell r="J4">
            <v>215.14316581520487</v>
          </cell>
        </row>
      </sheetData>
      <sheetData sheetId="28">
        <row r="4">
          <cell r="J4">
            <v>0.98838402382989932</v>
          </cell>
        </row>
      </sheetData>
      <sheetData sheetId="29">
        <row r="4">
          <cell r="J4">
            <v>10.25382420860412</v>
          </cell>
        </row>
      </sheetData>
      <sheetData sheetId="30">
        <row r="4">
          <cell r="J4">
            <v>20.509560324946161</v>
          </cell>
        </row>
      </sheetData>
      <sheetData sheetId="31">
        <row r="4">
          <cell r="J4">
            <v>5.7835431353731162</v>
          </cell>
        </row>
      </sheetData>
      <sheetData sheetId="32">
        <row r="4">
          <cell r="J4">
            <v>2.2350166348198197</v>
          </cell>
        </row>
      </sheetData>
      <sheetData sheetId="33">
        <row r="4">
          <cell r="J4">
            <v>2.4662154444415156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T2" sqref="T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v>16.97</v>
      </c>
      <c r="M2" t="s">
        <v>61</v>
      </c>
      <c r="N2" s="9">
        <v>188.09</v>
      </c>
      <c r="P2" t="s">
        <v>8</v>
      </c>
      <c r="Q2" s="10">
        <f>N2+K2+H2</f>
        <v>205.25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6.015165390766105E-2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3412.2087534796597</v>
      </c>
      <c r="D7" s="20">
        <f>(C7*[1]Feuil1!$K$2-C4)/C4</f>
        <v>0.2723954052670744</v>
      </c>
      <c r="E7" s="31">
        <f>C7-C7/(1+D7)</f>
        <v>730.48832337213298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1108.5097634714296</v>
      </c>
    </row>
    <row r="9" spans="2:20">
      <c r="M9" s="17" t="str">
        <f>IF(C13&gt;C7*[2]Params!F8,B13,"Others")</f>
        <v>BTC</v>
      </c>
      <c r="N9" s="18">
        <f>IF(C13&gt;C7*0.1,C13,C7)</f>
        <v>1106.9878018300451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215.14316581520487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953.91018821008754</v>
      </c>
    </row>
    <row r="12" spans="2:20">
      <c r="B12" s="7" t="s">
        <v>19</v>
      </c>
      <c r="C12" s="1">
        <f>[2]ETH!J4</f>
        <v>1108.5097634714296</v>
      </c>
      <c r="D12" s="20">
        <f>C12/$C$7</f>
        <v>0.3248657522318959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1106.9878018300451</v>
      </c>
      <c r="D13" s="20">
        <f t="shared" ref="D13:D50" si="0">C13/$C$7</f>
        <v>0.32441971807884701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215.14316581520487</v>
      </c>
      <c r="D14" s="20">
        <f t="shared" si="0"/>
        <v>6.3050997567428685E-2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61</v>
      </c>
      <c r="C15" s="1">
        <f>$N$2</f>
        <v>188.09</v>
      </c>
      <c r="D15" s="20">
        <f t="shared" si="0"/>
        <v>5.5122653269144783E-2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172.02647465138909</v>
      </c>
      <c r="D16" s="20">
        <f t="shared" si="0"/>
        <v>5.0414991309063982E-2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2.4107552011908395E-2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2.0265465859755232E-2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47</v>
      </c>
      <c r="C19" s="9">
        <f>[2]AVAX!$J$4</f>
        <v>46.663080614121846</v>
      </c>
      <c r="D19" s="20">
        <f>C19/$C$7</f>
        <v>1.3675329965242119E-2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45.768962169749322</v>
      </c>
      <c r="D20" s="20">
        <f t="shared" si="0"/>
        <v>1.3413294870390219E-2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43.472713583517859</v>
      </c>
      <c r="D21" s="20">
        <f t="shared" si="0"/>
        <v>1.2740344077479374E-2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36.645353128707569</v>
      </c>
      <c r="D22" s="20">
        <f t="shared" si="0"/>
        <v>1.0739481601569021E-2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36.288064512197657</v>
      </c>
      <c r="D23" s="20">
        <f t="shared" si="0"/>
        <v>1.0634772704100319E-2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36.305870044588261</v>
      </c>
      <c r="D24" s="20">
        <f t="shared" si="0"/>
        <v>1.0639990887885952E-2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49</v>
      </c>
      <c r="C25" s="1">
        <f>[2]LUNC!J4</f>
        <v>31.237586731073154</v>
      </c>
      <c r="D25" s="20">
        <f t="shared" si="0"/>
        <v>9.1546528913912656E-3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22</v>
      </c>
      <c r="C26" s="1">
        <f>-[2]BIGTIME!$C$4</f>
        <v>22.666666666666668</v>
      </c>
      <c r="D26" s="20">
        <f t="shared" si="0"/>
        <v>6.6428135862297219E-3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20.509560324946161</v>
      </c>
      <c r="D27" s="20">
        <f t="shared" si="0"/>
        <v>6.0106405576831074E-3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17.59087581223665</v>
      </c>
      <c r="D28" s="20">
        <f t="shared" si="0"/>
        <v>5.1552753899649448E-3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16.97</v>
      </c>
      <c r="D29" s="20">
        <f t="shared" si="0"/>
        <v>4.9733182305140454E-3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52</v>
      </c>
      <c r="C30" s="9">
        <f>[2]LDO!$J$4</f>
        <v>12.096346339739441</v>
      </c>
      <c r="D30" s="20">
        <f t="shared" si="0"/>
        <v>3.5450194327659407E-3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12.00737301065068</v>
      </c>
      <c r="D31" s="20">
        <f t="shared" si="0"/>
        <v>3.518944436915224E-3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11.192627443791354</v>
      </c>
      <c r="D32" s="20">
        <f t="shared" si="0"/>
        <v>3.2801707786422728E-3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10.25382420860412</v>
      </c>
      <c r="D33" s="20">
        <f t="shared" si="0"/>
        <v>3.0050401219291179E-3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53</v>
      </c>
      <c r="C34" s="9">
        <f>[2]ICP!$J$4</f>
        <v>9.6880498438666542</v>
      </c>
      <c r="D34" s="20">
        <f t="shared" si="0"/>
        <v>2.8392312850106533E-3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8.1362253123105557</v>
      </c>
      <c r="D35" s="20">
        <f t="shared" si="0"/>
        <v>2.3844453549371788E-3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8.1216877725722476</v>
      </c>
      <c r="D36" s="20">
        <f t="shared" si="0"/>
        <v>2.3801849064158265E-3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37</v>
      </c>
      <c r="C37" s="9">
        <f>[2]GRT!$J$4</f>
        <v>5.7835431353731162</v>
      </c>
      <c r="D37" s="20">
        <f t="shared" si="0"/>
        <v>1.6949558345383314E-3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5.5853029039851378</v>
      </c>
      <c r="D38" s="20">
        <f t="shared" si="0"/>
        <v>1.6368585006088586E-3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7" t="s">
        <v>1</v>
      </c>
      <c r="C39" s="1">
        <f>$T$2</f>
        <v>5.4</v>
      </c>
      <c r="D39" s="20">
        <f t="shared" si="0"/>
        <v>1.5825526484841397E-3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4.6597823867641086</v>
      </c>
      <c r="D40" s="20">
        <f t="shared" si="0"/>
        <v>1.3656205476913492E-3</v>
      </c>
    </row>
    <row r="41" spans="2:14">
      <c r="B41" s="7" t="s">
        <v>28</v>
      </c>
      <c r="C41" s="1">
        <f>[2]ATLAS!O46</f>
        <v>4.6015258501647036</v>
      </c>
      <c r="D41" s="20">
        <f t="shared" si="0"/>
        <v>1.3485475780085896E-3</v>
      </c>
    </row>
    <row r="42" spans="2:14">
      <c r="B42" s="22" t="s">
        <v>56</v>
      </c>
      <c r="C42" s="9">
        <f>[2]SHIB!$J$4</f>
        <v>3.801470728260663</v>
      </c>
      <c r="D42" s="20">
        <f t="shared" si="0"/>
        <v>1.1140791794710821E-3</v>
      </c>
    </row>
    <row r="43" spans="2:14">
      <c r="B43" s="22" t="s">
        <v>23</v>
      </c>
      <c r="C43" s="9">
        <f>[2]LUNA!J4</f>
        <v>2.950693030271351</v>
      </c>
      <c r="D43" s="20">
        <f t="shared" si="0"/>
        <v>8.6474575368881816E-4</v>
      </c>
    </row>
    <row r="44" spans="2:14">
      <c r="B44" s="22" t="s">
        <v>50</v>
      </c>
      <c r="C44" s="9">
        <f>[2]KAVA!$J$4</f>
        <v>2.2350166348198197</v>
      </c>
      <c r="D44" s="20">
        <f t="shared" si="0"/>
        <v>6.5500583237781756E-4</v>
      </c>
    </row>
    <row r="45" spans="2:14">
      <c r="B45" s="22" t="s">
        <v>40</v>
      </c>
      <c r="C45" s="9">
        <f>[2]SHPING!$J$4</f>
        <v>2.4662154444415156</v>
      </c>
      <c r="D45" s="20">
        <f t="shared" si="0"/>
        <v>7.2276218209877958E-4</v>
      </c>
    </row>
    <row r="46" spans="2:14">
      <c r="B46" s="7" t="s">
        <v>25</v>
      </c>
      <c r="C46" s="1">
        <f>[2]POLIS!J4</f>
        <v>2.2027311435592853</v>
      </c>
      <c r="D46" s="20">
        <f t="shared" si="0"/>
        <v>6.4554407502560082E-4</v>
      </c>
    </row>
    <row r="47" spans="2:14">
      <c r="B47" s="22" t="s">
        <v>36</v>
      </c>
      <c r="C47" s="9">
        <f>[2]AMP!$J$4</f>
        <v>1.8652213107812348</v>
      </c>
      <c r="D47" s="20">
        <f t="shared" si="0"/>
        <v>5.4663165284924104E-4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4.9727133437239585E-4</v>
      </c>
    </row>
    <row r="49" spans="2:4">
      <c r="B49" s="22" t="s">
        <v>43</v>
      </c>
      <c r="C49" s="9">
        <f>[2]TRX!$J$4</f>
        <v>0.98838402382989932</v>
      </c>
      <c r="D49" s="20">
        <f t="shared" si="0"/>
        <v>2.8966106567248484E-4</v>
      </c>
    </row>
    <row r="50" spans="2:4">
      <c r="B50" s="7" t="s">
        <v>5</v>
      </c>
      <c r="C50" s="1">
        <f>H$2</f>
        <v>0.19</v>
      </c>
      <c r="D50" s="20">
        <f t="shared" si="0"/>
        <v>5.568240800221973E-5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2023-11-11T01:05:54Z</dcterms:modified>
</cp:coreProperties>
</file>