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H2"/>
  <c r="C51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27"/>
  <c r="C50" l="1"/>
  <c r="C14"/>
  <c r="C4"/>
  <c r="C37"/>
  <c r="C21"/>
  <c r="C43" l="1"/>
  <c r="C45"/>
  <c r="C48" l="1"/>
  <c r="C47" l="1"/>
  <c r="C54"/>
  <c r="C18"/>
  <c r="C19"/>
  <c r="C46" l="1"/>
  <c r="C36" l="1"/>
  <c r="C33" l="1"/>
  <c r="C40" l="1"/>
  <c r="C55" l="1"/>
  <c r="C30" l="1"/>
  <c r="C32"/>
  <c r="C41" l="1"/>
  <c r="C42" l="1"/>
  <c r="C29" l="1"/>
  <c r="C39" l="1"/>
  <c r="C34" l="1"/>
  <c r="C38"/>
  <c r="C35"/>
  <c r="C23" l="1"/>
  <c r="C20"/>
  <c r="C26" l="1"/>
  <c r="C44" l="1"/>
  <c r="C16" l="1"/>
  <c r="C15" l="1"/>
  <c r="C12"/>
  <c r="C13" l="1"/>
  <c r="C28" l="1"/>
  <c r="C24" l="1"/>
  <c r="C22" l="1"/>
  <c r="C31" l="1"/>
  <c r="C49" l="1"/>
  <c r="C25" l="1"/>
  <c r="C17" l="1"/>
  <c r="C52" l="1"/>
  <c r="C7" l="1"/>
  <c r="D52" s="1"/>
  <c r="D21" l="1"/>
  <c r="D41"/>
  <c r="D35"/>
  <c r="D37"/>
  <c r="D40"/>
  <c r="D7"/>
  <c r="E7" s="1"/>
  <c r="D27"/>
  <c r="D12"/>
  <c r="D33"/>
  <c r="D29"/>
  <c r="D47"/>
  <c r="D23"/>
  <c r="D36"/>
  <c r="D22"/>
  <c r="D13"/>
  <c r="D16"/>
  <c r="D44"/>
  <c r="D32"/>
  <c r="D48"/>
  <c r="D31"/>
  <c r="D14"/>
  <c r="M9"/>
  <c r="D30"/>
  <c r="D39"/>
  <c r="D51"/>
  <c r="D53"/>
  <c r="N8"/>
  <c r="D20"/>
  <c r="M8"/>
  <c r="D46"/>
  <c r="D38"/>
  <c r="N9"/>
  <c r="D17"/>
  <c r="D15"/>
  <c r="D42"/>
  <c r="D34"/>
  <c r="D26"/>
  <c r="D50"/>
  <c r="D43"/>
  <c r="D25"/>
  <c r="D24"/>
  <c r="D19"/>
  <c r="D55"/>
  <c r="D28"/>
  <c r="D45"/>
  <c r="Q3"/>
  <c r="D18"/>
  <c r="D54"/>
  <c r="D49"/>
  <c r="M10" l="1"/>
  <c r="N10"/>
  <c r="N11" l="1"/>
  <c r="M11"/>
  <c r="N12" l="1"/>
  <c r="M12"/>
  <c r="M13" l="1"/>
  <c r="N13"/>
  <c r="M14" l="1"/>
  <c r="N14"/>
  <c r="M15" l="1"/>
  <c r="N15"/>
  <c r="M16" l="1"/>
  <c r="N16"/>
  <c r="M17" l="1"/>
  <c r="N17"/>
  <c r="M18" l="1"/>
  <c r="N18"/>
  <c r="M19" l="1"/>
  <c r="N19"/>
  <c r="M20" l="1"/>
  <c r="N20"/>
  <c r="M21" l="1"/>
  <c r="N21"/>
  <c r="M22" l="1"/>
  <c r="N22"/>
  <c r="M23" l="1"/>
  <c r="N23"/>
  <c r="M24" l="1"/>
  <c r="N24"/>
  <c r="N25" l="1"/>
  <c r="M25"/>
  <c r="N26" l="1"/>
  <c r="M26"/>
  <c r="M27" l="1"/>
  <c r="N27"/>
  <c r="M28" l="1"/>
  <c r="N28"/>
  <c r="M29" l="1"/>
  <c r="N29"/>
  <c r="M30" l="1"/>
  <c r="N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<sst xmlns="http://schemas.openxmlformats.org/spreadsheetml/2006/main" count="107" uniqueCount="67">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</sst>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1271.6992436155115</c:v>
                </c:pt>
                <c:pt idx="1">
                  <c:v>1246.9303660331673</c:v>
                </c:pt>
                <c:pt idx="2">
                  <c:v>362.61</c:v>
                </c:pt>
                <c:pt idx="3">
                  <c:v>327.34430258975846</c:v>
                </c:pt>
                <c:pt idx="4">
                  <c:v>1049.6934737329439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1246.9303660331673</v>
          </cell>
        </row>
      </sheetData>
      <sheetData sheetId="1">
        <row r="4">
          <cell r="J4">
            <v>1271.6992436155115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3.2736297851393505</v>
          </cell>
        </row>
      </sheetData>
      <sheetData sheetId="4">
        <row r="47">
          <cell r="M47">
            <v>111.01</v>
          </cell>
          <cell r="O47">
            <v>1.8791233534469889</v>
          </cell>
        </row>
      </sheetData>
      <sheetData sheetId="5">
        <row r="4">
          <cell r="C4">
            <v>-103.33333333333333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5.1545856721651493</v>
          </cell>
        </row>
      </sheetData>
      <sheetData sheetId="8">
        <row r="4">
          <cell r="J4">
            <v>43.634294203380016</v>
          </cell>
        </row>
      </sheetData>
      <sheetData sheetId="9">
        <row r="4">
          <cell r="J4">
            <v>12.703836778729507</v>
          </cell>
        </row>
      </sheetData>
      <sheetData sheetId="10">
        <row r="4">
          <cell r="J4">
            <v>22.723308440281496</v>
          </cell>
        </row>
      </sheetData>
      <sheetData sheetId="11">
        <row r="4">
          <cell r="J4">
            <v>13.191009337759862</v>
          </cell>
        </row>
      </sheetData>
      <sheetData sheetId="12">
        <row r="4">
          <cell r="J4">
            <v>62.723463693487481</v>
          </cell>
        </row>
      </sheetData>
      <sheetData sheetId="13">
        <row r="4">
          <cell r="J4">
            <v>3.6323995117214154</v>
          </cell>
        </row>
      </sheetData>
      <sheetData sheetId="14">
        <row r="4">
          <cell r="J4">
            <v>189.48963555203841</v>
          </cell>
        </row>
      </sheetData>
      <sheetData sheetId="15">
        <row r="4">
          <cell r="J4">
            <v>5.6182506643559389</v>
          </cell>
        </row>
      </sheetData>
      <sheetData sheetId="16">
        <row r="4">
          <cell r="J4">
            <v>44.111789159456769</v>
          </cell>
        </row>
      </sheetData>
      <sheetData sheetId="17">
        <row r="4">
          <cell r="J4">
            <v>6.2920359490585733</v>
          </cell>
        </row>
      </sheetData>
      <sheetData sheetId="18">
        <row r="4">
          <cell r="J4">
            <v>4.3025700718348245</v>
          </cell>
        </row>
      </sheetData>
      <sheetData sheetId="19">
        <row r="4">
          <cell r="J4">
            <v>12.877856528213989</v>
          </cell>
        </row>
      </sheetData>
      <sheetData sheetId="20">
        <row r="4">
          <cell r="J4">
            <v>2.3851028764209894</v>
          </cell>
        </row>
      </sheetData>
      <sheetData sheetId="21">
        <row r="4">
          <cell r="J4">
            <v>11.751625837392142</v>
          </cell>
        </row>
      </sheetData>
      <sheetData sheetId="22">
        <row r="4">
          <cell r="J4">
            <v>8.0024214156397164</v>
          </cell>
        </row>
      </sheetData>
      <sheetData sheetId="23">
        <row r="4">
          <cell r="J4">
            <v>11.478947994888982</v>
          </cell>
        </row>
      </sheetData>
      <sheetData sheetId="24">
        <row r="4">
          <cell r="J4">
            <v>4.0226153679355061</v>
          </cell>
        </row>
      </sheetData>
      <sheetData sheetId="25">
        <row r="4">
          <cell r="J4">
            <v>20.315530166396464</v>
          </cell>
        </row>
      </sheetData>
      <sheetData sheetId="26">
        <row r="4">
          <cell r="J4">
            <v>45.03085201257543</v>
          </cell>
        </row>
      </sheetData>
      <sheetData sheetId="27">
        <row r="4">
          <cell r="J4">
            <v>1.9926397377580547</v>
          </cell>
        </row>
      </sheetData>
      <sheetData sheetId="28">
        <row r="4">
          <cell r="J4">
            <v>49.656735977577988</v>
          </cell>
        </row>
      </sheetData>
      <sheetData sheetId="29">
        <row r="4">
          <cell r="J4">
            <v>49.014617553894524</v>
          </cell>
        </row>
      </sheetData>
      <sheetData sheetId="30">
        <row r="4">
          <cell r="J4">
            <v>2.2616197580166855</v>
          </cell>
        </row>
      </sheetData>
      <sheetData sheetId="31">
        <row r="4">
          <cell r="J4">
            <v>4.523404147403209</v>
          </cell>
        </row>
      </sheetData>
      <sheetData sheetId="32">
        <row r="4">
          <cell r="J4">
            <v>2.8566170223412208</v>
          </cell>
        </row>
      </sheetData>
      <sheetData sheetId="33">
        <row r="4">
          <cell r="J4">
            <v>327.34430258975846</v>
          </cell>
        </row>
      </sheetData>
      <sheetData sheetId="34">
        <row r="4">
          <cell r="J4">
            <v>0.9740434580881383</v>
          </cell>
        </row>
      </sheetData>
      <sheetData sheetId="35">
        <row r="4">
          <cell r="J4">
            <v>12.254727650617571</v>
          </cell>
        </row>
      </sheetData>
      <sheetData sheetId="36">
        <row r="4">
          <cell r="J4">
            <v>19.037203028631776</v>
          </cell>
        </row>
      </sheetData>
      <sheetData sheetId="37">
        <row r="4">
          <cell r="J4">
            <v>1.8640598759057279</v>
          </cell>
        </row>
      </sheetData>
      <sheetData sheetId="38">
        <row r="4">
          <cell r="J4">
            <v>2.0227942170568882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24.71+5.53</f>
        <v>30.240000000000002</v>
      </c>
      <c r="J2" t="s">
        <v>6</v>
      </c>
      <c r="K2" s="9">
        <f>11.78+37.53</f>
        <v>49.31</v>
      </c>
      <c r="M2" t="s">
        <v>59</v>
      </c>
      <c r="N2" s="9">
        <f>362.61</f>
        <v>362.61</v>
      </c>
      <c r="P2" t="s">
        <v>8</v>
      </c>
      <c r="Q2" s="10">
        <f>N2+K2+H2</f>
        <v>442.16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0.10383541510392615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4258.2773859713825</v>
      </c>
      <c r="D7" s="20">
        <f>(C7*[1]Feuil1!$K$2-C4)/C4</f>
        <v>0.51026029109239468</v>
      </c>
      <c r="E7" s="31">
        <f>C7-C7/(1+D7)</f>
        <v>1438.7121685800785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1271.6992436155115</v>
      </c>
    </row>
    <row r="9" spans="2:20">
      <c r="M9" s="17" t="str">
        <f>IF(C13&gt;C7*Params!F8,B13,"Others")</f>
        <v>ETH</v>
      </c>
      <c r="N9" s="18">
        <f>IF(C13&gt;C7*0.1,C13,C7)</f>
        <v>1246.9303660331673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362.61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327.34430258975846</v>
      </c>
    </row>
    <row r="12" spans="2:20">
      <c r="B12" s="7" t="s">
        <v>4</v>
      </c>
      <c r="C12" s="1">
        <f>[2]BTC!J4</f>
        <v>1271.6992436155115</v>
      </c>
      <c r="D12" s="20">
        <f>C12/$C$7</f>
        <v>0.29864171080189417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1049.6934737329439</v>
      </c>
    </row>
    <row r="13" spans="2:20">
      <c r="B13" s="7" t="s">
        <v>19</v>
      </c>
      <c r="C13" s="1">
        <f>[2]ETH!J4</f>
        <v>1246.9303660331673</v>
      </c>
      <c r="D13" s="20">
        <f t="shared" ref="D13:D55" si="0">C13/$C$7</f>
        <v>0.29282506821680948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362.61</v>
      </c>
      <c r="D14" s="20">
        <f t="shared" si="0"/>
        <v>8.515415205091971E-2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327.34430258975846</v>
      </c>
      <c r="D15" s="20">
        <f t="shared" si="0"/>
        <v>7.6872470466149742E-2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189.48963555203841</v>
      </c>
      <c r="D16" s="20">
        <f t="shared" si="0"/>
        <v>4.4499129196303576E-2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111.01</v>
      </c>
      <c r="D17" s="20">
        <f t="shared" si="0"/>
        <v>2.6069227046062151E-2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103.33333333333333</v>
      </c>
      <c r="D18" s="20">
        <f>C18/$C$7</f>
        <v>2.4266463634745418E-2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1.4689038390516057E-2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62.723463693487481</v>
      </c>
      <c r="D20" s="20">
        <f t="shared" si="0"/>
        <v>1.4729774039644728E-2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7" t="s">
        <v>6</v>
      </c>
      <c r="C21" s="1">
        <f>$K$2</f>
        <v>49.31</v>
      </c>
      <c r="D21" s="20">
        <f t="shared" si="0"/>
        <v>1.1579799888670613E-2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57</v>
      </c>
      <c r="C22" s="9">
        <f>[2]MINA!$J$4</f>
        <v>49.656735977577988</v>
      </c>
      <c r="D22" s="20">
        <f t="shared" si="0"/>
        <v>1.1661226236968233E-2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45.03085201257543</v>
      </c>
      <c r="D23" s="20">
        <f t="shared" si="0"/>
        <v>1.0574898704562234E-2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43.634294203380016</v>
      </c>
      <c r="D24" s="20">
        <f t="shared" si="0"/>
        <v>1.0246935614652619E-2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49.014617553894524</v>
      </c>
      <c r="D25" s="20">
        <f t="shared" si="0"/>
        <v>1.1510433236540669E-2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44.111789159456769</v>
      </c>
      <c r="D26" s="20">
        <f t="shared" si="0"/>
        <v>1.0359068975821112E-2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30.240000000000002</v>
      </c>
      <c r="D27" s="20">
        <f t="shared" si="0"/>
        <v>7.1014631643358207E-3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22.723308440281496</v>
      </c>
      <c r="D28" s="20">
        <f t="shared" si="0"/>
        <v>5.3362677863922053E-3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20.315530166396464</v>
      </c>
      <c r="D29" s="20">
        <f t="shared" si="0"/>
        <v>4.7708329742267739E-3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19.037203028631776</v>
      </c>
      <c r="D30" s="20">
        <f t="shared" si="0"/>
        <v>4.470634790337661E-3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12.877856528213989</v>
      </c>
      <c r="D31" s="20">
        <f t="shared" si="0"/>
        <v>3.0241939077616806E-3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13.191009337759862</v>
      </c>
      <c r="D32" s="20">
        <f t="shared" si="0"/>
        <v>3.0977336941968091E-3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12.703836778729507</v>
      </c>
      <c r="D33" s="20">
        <f t="shared" si="0"/>
        <v>2.9833276762527188E-3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12.254727650617571</v>
      </c>
      <c r="D34" s="20">
        <f t="shared" si="0"/>
        <v>2.8778603505234235E-3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11.751625837392142</v>
      </c>
      <c r="D35" s="20">
        <f t="shared" si="0"/>
        <v>2.7597135583762363E-3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11.478947994888982</v>
      </c>
      <c r="D36" s="20">
        <f t="shared" si="0"/>
        <v>2.6956787814494255E-3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2.4657858209499377E-3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8.0024214156397164</v>
      </c>
      <c r="D38" s="20">
        <f t="shared" si="0"/>
        <v>1.8792625961857657E-3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6.2920359490585733</v>
      </c>
      <c r="D39" s="20">
        <f t="shared" si="0"/>
        <v>1.4776012407710394E-3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5.6182506643559389</v>
      </c>
      <c r="D40" s="20">
        <f t="shared" si="0"/>
        <v>1.319371697782042E-3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4.523404147403209</v>
      </c>
      <c r="D41" s="20">
        <f t="shared" si="0"/>
        <v>1.0622615056279023E-3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4.3025700718348245</v>
      </c>
      <c r="D42" s="20">
        <f t="shared" si="0"/>
        <v>1.0104015501689394E-3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5.1545856721651493</v>
      </c>
      <c r="D43" s="20">
        <f t="shared" si="0"/>
        <v>1.2104861203139552E-3</v>
      </c>
    </row>
    <row r="44" spans="2:14">
      <c r="B44" s="22" t="s">
        <v>23</v>
      </c>
      <c r="C44" s="9">
        <f>[2]LUNA!J4</f>
        <v>4.0226153679355061</v>
      </c>
      <c r="D44" s="20">
        <f t="shared" si="0"/>
        <v>9.4465789879911305E-4</v>
      </c>
    </row>
    <row r="45" spans="2:14">
      <c r="B45" s="22" t="s">
        <v>36</v>
      </c>
      <c r="C45" s="9">
        <f>[2]AMP!$J$4</f>
        <v>3.6323995117214154</v>
      </c>
      <c r="D45" s="20">
        <f t="shared" si="0"/>
        <v>8.5302087733601364E-4</v>
      </c>
    </row>
    <row r="46" spans="2:14">
      <c r="B46" s="7" t="s">
        <v>25</v>
      </c>
      <c r="C46" s="1">
        <f>[2]POLIS!J4</f>
        <v>3.2736297851393505</v>
      </c>
      <c r="D46" s="20">
        <f t="shared" si="0"/>
        <v>7.6876856259390492E-4</v>
      </c>
    </row>
    <row r="47" spans="2:14">
      <c r="B47" s="22" t="s">
        <v>40</v>
      </c>
      <c r="C47" s="9">
        <f>[2]SHPING!$J$4</f>
        <v>2.8566170223412208</v>
      </c>
      <c r="D47" s="20">
        <f t="shared" si="0"/>
        <v>6.7083864281649653E-4</v>
      </c>
    </row>
    <row r="48" spans="2:14">
      <c r="B48" s="22" t="s">
        <v>50</v>
      </c>
      <c r="C48" s="9">
        <f>[2]KAVA!$J$4</f>
        <v>2.3851028764209894</v>
      </c>
      <c r="D48" s="20">
        <f t="shared" si="0"/>
        <v>5.6010979563674164E-4</v>
      </c>
    </row>
    <row r="49" spans="2:4">
      <c r="B49" s="22" t="s">
        <v>62</v>
      </c>
      <c r="C49" s="10">
        <f>[2]SEI!$J$4</f>
        <v>2.2616197580166855</v>
      </c>
      <c r="D49" s="20">
        <f t="shared" si="0"/>
        <v>5.311114220664545E-4</v>
      </c>
    </row>
    <row r="50" spans="2:4">
      <c r="B50" s="22" t="s">
        <v>65</v>
      </c>
      <c r="C50" s="10">
        <f>[2]DYDX!$J$4</f>
        <v>2.0227942170568882</v>
      </c>
      <c r="D50" s="20">
        <f t="shared" si="0"/>
        <v>4.7502640943984816E-4</v>
      </c>
    </row>
    <row r="51" spans="2:4">
      <c r="B51" s="22" t="s">
        <v>66</v>
      </c>
      <c r="C51" s="10">
        <f>[2]TIA!$J$4</f>
        <v>1.8640598759057279</v>
      </c>
      <c r="D51" s="20">
        <f t="shared" si="0"/>
        <v>4.3774975346762323E-4</v>
      </c>
    </row>
    <row r="52" spans="2:4">
      <c r="B52" s="7" t="s">
        <v>28</v>
      </c>
      <c r="C52" s="1">
        <f>[2]ATLAS!O47</f>
        <v>1.8791233534469889</v>
      </c>
      <c r="D52" s="20">
        <f t="shared" si="0"/>
        <v>4.4128721149956987E-4</v>
      </c>
    </row>
    <row r="53" spans="2:4">
      <c r="B53" s="22" t="s">
        <v>63</v>
      </c>
      <c r="C53" s="10">
        <f>[2]MEME!$J$4</f>
        <v>1.9926397377580547</v>
      </c>
      <c r="D53" s="20">
        <f t="shared" si="0"/>
        <v>4.6794502967859177E-4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3.9846948571034286E-4</v>
      </c>
    </row>
    <row r="55" spans="2:4">
      <c r="B55" s="22" t="s">
        <v>43</v>
      </c>
      <c r="C55" s="9">
        <f>[2]TRX!$J$4</f>
        <v>0.9740434580881383</v>
      </c>
      <c r="D55" s="20">
        <f t="shared" si="0"/>
        <v>2.2874119504216918E-4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N12" sqref="N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2023-12-21T10:13:52Z</dcterms:modified>
</cp:coreProperties>
</file>