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43" l="1"/>
  <c r="C28" l="1"/>
  <c r="C25"/>
  <c r="C23" l="1"/>
  <c r="C34" l="1"/>
  <c r="C27" l="1"/>
  <c r="C29" l="1"/>
  <c r="C33" l="1"/>
  <c r="C15" l="1"/>
  <c r="C17" l="1"/>
  <c r="C49" l="1"/>
  <c r="C31" l="1"/>
  <c r="C24" l="1"/>
  <c r="C45" l="1"/>
  <c r="C26"/>
  <c r="C7" l="1"/>
  <c r="D41" l="1"/>
  <c r="D55"/>
  <c r="D7"/>
  <c r="E7" s="1"/>
  <c r="D21"/>
  <c r="D20"/>
  <c r="D49"/>
  <c r="D12"/>
  <c r="D51"/>
  <c r="D50"/>
  <c r="D39"/>
  <c r="D52"/>
  <c r="D31"/>
  <c r="D35"/>
  <c r="N9"/>
  <c r="D32"/>
  <c r="D37"/>
  <c r="M8"/>
  <c r="D46"/>
  <c r="D18"/>
  <c r="D29"/>
  <c r="D27"/>
  <c r="D16"/>
  <c r="D40"/>
  <c r="D24"/>
  <c r="M9"/>
  <c r="N8"/>
  <c r="D47"/>
  <c r="D28"/>
  <c r="D45"/>
  <c r="D44"/>
  <c r="D30"/>
  <c r="D33"/>
  <c r="D48"/>
  <c r="D54"/>
  <c r="D42"/>
  <c r="Q3"/>
  <c r="D38"/>
  <c r="D14"/>
  <c r="D23"/>
  <c r="D13"/>
  <c r="D43"/>
  <c r="D19"/>
  <c r="D22"/>
  <c r="D53"/>
  <c r="D34"/>
  <c r="D17"/>
  <c r="D25"/>
  <c r="D15"/>
  <c r="D36"/>
  <c r="D26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<sst xmlns="http://schemas.openxmlformats.org/spreadsheetml/2006/main" count="107" uniqueCount="67">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</sst>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1259.6895311853077</c:v>
                </c:pt>
                <c:pt idx="1">
                  <c:v>1243.6041996154768</c:v>
                </c:pt>
                <c:pt idx="2">
                  <c:v>552.16999999999996</c:v>
                </c:pt>
                <c:pt idx="3">
                  <c:v>259.27624484983841</c:v>
                </c:pt>
                <c:pt idx="4">
                  <c:v>225.98682491686685</c:v>
                </c:pt>
                <c:pt idx="5">
                  <c:v>797.18821585285855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1259.6895311853077</v>
          </cell>
        </row>
      </sheetData>
      <sheetData sheetId="1">
        <row r="4">
          <cell r="J4">
            <v>1243.6041996154768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2.5975958469878937</v>
          </cell>
        </row>
      </sheetData>
      <sheetData sheetId="4">
        <row r="47">
          <cell r="M47">
            <v>111.75</v>
          </cell>
          <cell r="O47">
            <v>2.0682235333343222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2.6518933934158291</v>
          </cell>
        </row>
      </sheetData>
      <sheetData sheetId="8">
        <row r="4">
          <cell r="J4">
            <v>40.770105908697822</v>
          </cell>
        </row>
      </sheetData>
      <sheetData sheetId="9">
        <row r="4">
          <cell r="J4">
            <v>10.30814734661465</v>
          </cell>
        </row>
      </sheetData>
      <sheetData sheetId="10">
        <row r="4">
          <cell r="J4">
            <v>21.094959466740509</v>
          </cell>
        </row>
      </sheetData>
      <sheetData sheetId="11">
        <row r="4">
          <cell r="J4">
            <v>12.325800347794498</v>
          </cell>
        </row>
      </sheetData>
      <sheetData sheetId="12">
        <row r="4">
          <cell r="J4">
            <v>50.311292799352969</v>
          </cell>
        </row>
      </sheetData>
      <sheetData sheetId="13">
        <row r="4">
          <cell r="J4">
            <v>3.2183721526458338</v>
          </cell>
        </row>
      </sheetData>
      <sheetData sheetId="14">
        <row r="4">
          <cell r="J4">
            <v>225.98682491686685</v>
          </cell>
        </row>
      </sheetData>
      <sheetData sheetId="15">
        <row r="4">
          <cell r="J4">
            <v>5.0142029528520382</v>
          </cell>
        </row>
      </sheetData>
      <sheetData sheetId="16">
        <row r="4">
          <cell r="J4">
            <v>46.527292926066366</v>
          </cell>
        </row>
      </sheetData>
      <sheetData sheetId="17">
        <row r="4">
          <cell r="J4">
            <v>4.4046031846178488</v>
          </cell>
        </row>
      </sheetData>
      <sheetData sheetId="18">
        <row r="4">
          <cell r="J4">
            <v>5.0217000208076623</v>
          </cell>
        </row>
      </sheetData>
      <sheetData sheetId="19">
        <row r="4">
          <cell r="J4">
            <v>13.428340073994185</v>
          </cell>
        </row>
      </sheetData>
      <sheetData sheetId="20">
        <row r="4">
          <cell r="J4">
            <v>2.42331604866401</v>
          </cell>
        </row>
      </sheetData>
      <sheetData sheetId="21">
        <row r="4">
          <cell r="J4">
            <v>15.338544584481358</v>
          </cell>
        </row>
      </sheetData>
      <sheetData sheetId="22">
        <row r="4">
          <cell r="J4">
            <v>8.2333248254520619</v>
          </cell>
        </row>
      </sheetData>
      <sheetData sheetId="23">
        <row r="4">
          <cell r="J4">
            <v>10.762458832062418</v>
          </cell>
        </row>
      </sheetData>
      <sheetData sheetId="24">
        <row r="4">
          <cell r="J4">
            <v>5.1271652072420615</v>
          </cell>
        </row>
      </sheetData>
      <sheetData sheetId="25">
        <row r="4">
          <cell r="J4">
            <v>15.055095817275276</v>
          </cell>
        </row>
      </sheetData>
      <sheetData sheetId="26">
        <row r="4">
          <cell r="J4">
            <v>49.432835278996613</v>
          </cell>
        </row>
      </sheetData>
      <sheetData sheetId="27">
        <row r="4">
          <cell r="J4">
            <v>1.5069521893105855</v>
          </cell>
        </row>
      </sheetData>
      <sheetData sheetId="28">
        <row r="4">
          <cell r="J4">
            <v>30.102779748729748</v>
          </cell>
        </row>
      </sheetData>
      <sheetData sheetId="29">
        <row r="4">
          <cell r="J4">
            <v>34.711882112132017</v>
          </cell>
        </row>
      </sheetData>
      <sheetData sheetId="30">
        <row r="4">
          <cell r="J4">
            <v>2.977421458505416</v>
          </cell>
        </row>
      </sheetData>
      <sheetData sheetId="31">
        <row r="4">
          <cell r="J4">
            <v>4.1909666367849931</v>
          </cell>
        </row>
      </sheetData>
      <sheetData sheetId="32">
        <row r="4">
          <cell r="J4">
            <v>2.7384592483746331</v>
          </cell>
        </row>
      </sheetData>
      <sheetData sheetId="33">
        <row r="4">
          <cell r="J4">
            <v>259.27624484983841</v>
          </cell>
        </row>
      </sheetData>
      <sheetData sheetId="34">
        <row r="4">
          <cell r="J4">
            <v>0.97528539249000812</v>
          </cell>
        </row>
      </sheetData>
      <sheetData sheetId="35">
        <row r="4">
          <cell r="J4">
            <v>11.320267923601785</v>
          </cell>
        </row>
      </sheetData>
      <sheetData sheetId="36">
        <row r="4">
          <cell r="J4">
            <v>17.561297696570847</v>
          </cell>
        </row>
      </sheetData>
      <sheetData sheetId="37">
        <row r="4">
          <cell r="J4">
            <v>16.863127217840553</v>
          </cell>
        </row>
      </sheetData>
      <sheetData sheetId="38">
        <row r="4">
          <cell r="J4">
            <v>14.547712080421626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552.17</f>
        <v>552.16999999999996</v>
      </c>
      <c r="P2" t="s">
        <v>8</v>
      </c>
      <c r="Q2" s="10">
        <f>N2+K2+H2</f>
        <v>609.25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0.14044765692591954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4337.9150164203502</v>
      </c>
      <c r="D7" s="20">
        <f>(C7*[1]Feuil1!$K$2-C4)/C4</f>
        <v>0.52178206050212761</v>
      </c>
      <c r="E7" s="31">
        <f>C7-C7/(1+D7)</f>
        <v>1487.3655658708999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1259.6895311853077</v>
      </c>
    </row>
    <row r="9" spans="2:20">
      <c r="M9" s="17" t="str">
        <f>IF(C13&gt;C7*Params!F8,B13,"Others")</f>
        <v>BTC</v>
      </c>
      <c r="N9" s="18">
        <f>IF(C13&gt;C7*0.1,C13,C7)</f>
        <v>1243.6041996154768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552.16999999999996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259.27624484983841</v>
      </c>
    </row>
    <row r="12" spans="2:20">
      <c r="B12" s="7" t="s">
        <v>19</v>
      </c>
      <c r="C12" s="1">
        <f>[2]ETH!J4</f>
        <v>1259.6895311853077</v>
      </c>
      <c r="D12" s="20">
        <f>C12/$C$7</f>
        <v>0.29039055085611248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225.98682491686685</v>
      </c>
    </row>
    <row r="13" spans="2:20">
      <c r="B13" s="7" t="s">
        <v>4</v>
      </c>
      <c r="C13" s="1">
        <f>[2]BTC!J4</f>
        <v>1243.6041996154768</v>
      </c>
      <c r="D13" s="20">
        <f t="shared" ref="D13:D55" si="0">C13/$C$7</f>
        <v>0.28668247185757451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797.18821585285855</v>
      </c>
      <c r="Q13" s="23"/>
    </row>
    <row r="14" spans="2:20">
      <c r="B14" s="7" t="s">
        <v>59</v>
      </c>
      <c r="C14" s="1">
        <f>$N$2</f>
        <v>552.16999999999996</v>
      </c>
      <c r="D14" s="20">
        <f t="shared" si="0"/>
        <v>0.1272892617559048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259.27624484983841</v>
      </c>
      <c r="D15" s="20">
        <f t="shared" si="0"/>
        <v>5.9769784301536018E-2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225.98682491686685</v>
      </c>
      <c r="D16" s="20">
        <f t="shared" si="0"/>
        <v>5.2095724342555542E-2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2.5761223900650814E-2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2.0747294416631531E-2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1.4419369619558912E-2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49.432835278996613</v>
      </c>
      <c r="D20" s="20">
        <f t="shared" si="0"/>
        <v>1.1395528748691028E-2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50.311292799352969</v>
      </c>
      <c r="D21" s="20">
        <f t="shared" si="0"/>
        <v>1.1598035602105887E-2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1.1687642521369095E-2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40.770105908697822</v>
      </c>
      <c r="D23" s="20">
        <f t="shared" si="0"/>
        <v>9.3985487853889167E-3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30.102779748729748</v>
      </c>
      <c r="D24" s="20">
        <f t="shared" si="0"/>
        <v>6.9394581578434379E-3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34.711882112132017</v>
      </c>
      <c r="D25" s="20">
        <f t="shared" si="0"/>
        <v>8.0019737548423162E-3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46.527292926066366</v>
      </c>
      <c r="D26" s="20">
        <f t="shared" si="0"/>
        <v>1.072572716384396E-2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21.094959466740509</v>
      </c>
      <c r="D27" s="20">
        <f t="shared" si="0"/>
        <v>4.8629259418152644E-3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17.561297696570847</v>
      </c>
      <c r="D28" s="20">
        <f t="shared" si="0"/>
        <v>4.0483268183207606E-3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15.055095817275276</v>
      </c>
      <c r="D29" s="20">
        <f t="shared" si="0"/>
        <v>3.4705833932400891E-3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1.4707526486456572E-3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13.428340073994185</v>
      </c>
      <c r="D31" s="20">
        <f t="shared" si="0"/>
        <v>3.0955747226867666E-3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12.325800347794498</v>
      </c>
      <c r="D32" s="20">
        <f t="shared" si="0"/>
        <v>2.8414112081812416E-3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15.338544584481358</v>
      </c>
      <c r="D33" s="20">
        <f t="shared" si="0"/>
        <v>3.5359255601873762E-3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11.320267923601785</v>
      </c>
      <c r="D34" s="20">
        <f t="shared" si="0"/>
        <v>2.6096103498457366E-3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10.762458832062418</v>
      </c>
      <c r="D35" s="20">
        <f t="shared" si="0"/>
        <v>2.4810211337297256E-3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10.30814734661465</v>
      </c>
      <c r="D36" s="20">
        <f t="shared" si="0"/>
        <v>2.376290754335925E-3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16.863127217840553</v>
      </c>
      <c r="D37" s="20">
        <f t="shared" si="0"/>
        <v>3.887380724151672E-3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14.547712080421626</v>
      </c>
      <c r="D38" s="20">
        <f t="shared" si="0"/>
        <v>3.3536185068988294E-3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2.420517681940345E-3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8.2333248254520619</v>
      </c>
      <c r="D40" s="20">
        <f t="shared" si="0"/>
        <v>1.8979912686823924E-3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5.0142029528520382</v>
      </c>
      <c r="D41" s="20">
        <f t="shared" si="0"/>
        <v>1.1559016103062714E-3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5.0217000208076623</v>
      </c>
      <c r="D42" s="20">
        <f t="shared" si="0"/>
        <v>1.1576298755966805E-3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4.4046031846178488</v>
      </c>
      <c r="D43" s="20">
        <f t="shared" si="0"/>
        <v>1.0153733228855483E-3</v>
      </c>
    </row>
    <row r="44" spans="2:14">
      <c r="B44" s="22" t="s">
        <v>56</v>
      </c>
      <c r="C44" s="9">
        <f>[2]SHIB!$J$4</f>
        <v>4.1909666367849931</v>
      </c>
      <c r="D44" s="20">
        <f t="shared" si="0"/>
        <v>9.6612465226287008E-4</v>
      </c>
    </row>
    <row r="45" spans="2:14">
      <c r="B45" s="22" t="s">
        <v>23</v>
      </c>
      <c r="C45" s="9">
        <f>[2]LUNA!J4</f>
        <v>5.1271652072420615</v>
      </c>
      <c r="D45" s="20">
        <f t="shared" si="0"/>
        <v>1.1819422897484519E-3</v>
      </c>
    </row>
    <row r="46" spans="2:14">
      <c r="B46" s="22" t="s">
        <v>36</v>
      </c>
      <c r="C46" s="9">
        <f>[2]AMP!$J$4</f>
        <v>3.2183721526458338</v>
      </c>
      <c r="D46" s="20">
        <f t="shared" si="0"/>
        <v>7.4191682881368111E-4</v>
      </c>
    </row>
    <row r="47" spans="2:14">
      <c r="B47" s="22" t="s">
        <v>64</v>
      </c>
      <c r="C47" s="10">
        <f>[2]ACE!$J$4</f>
        <v>2.6518933934158291</v>
      </c>
      <c r="D47" s="20">
        <f t="shared" si="0"/>
        <v>6.1132903327464744E-4</v>
      </c>
    </row>
    <row r="48" spans="2:14">
      <c r="B48" s="22" t="s">
        <v>40</v>
      </c>
      <c r="C48" s="9">
        <f>[2]SHPING!$J$4</f>
        <v>2.7384592483746331</v>
      </c>
      <c r="D48" s="20">
        <f t="shared" si="0"/>
        <v>6.3128466971084447E-4</v>
      </c>
    </row>
    <row r="49" spans="2:4">
      <c r="B49" s="22" t="s">
        <v>62</v>
      </c>
      <c r="C49" s="10">
        <f>[2]SEI!$J$4</f>
        <v>2.977421458505416</v>
      </c>
      <c r="D49" s="20">
        <f t="shared" si="0"/>
        <v>6.8637155113342575E-4</v>
      </c>
    </row>
    <row r="50" spans="2:4">
      <c r="B50" s="22" t="s">
        <v>50</v>
      </c>
      <c r="C50" s="9">
        <f>[2]KAVA!$J$4</f>
        <v>2.42331604866401</v>
      </c>
      <c r="D50" s="20">
        <f t="shared" si="0"/>
        <v>5.5863612806867106E-4</v>
      </c>
    </row>
    <row r="51" spans="2:4">
      <c r="B51" s="7" t="s">
        <v>25</v>
      </c>
      <c r="C51" s="1">
        <f>[2]POLIS!J4</f>
        <v>2.5975958469878937</v>
      </c>
      <c r="D51" s="20">
        <f t="shared" si="0"/>
        <v>5.9881206458752413E-4</v>
      </c>
    </row>
    <row r="52" spans="2:4">
      <c r="B52" s="7" t="s">
        <v>28</v>
      </c>
      <c r="C52" s="1">
        <f>[2]ATLAS!O47</f>
        <v>2.0682235333343222</v>
      </c>
      <c r="D52" s="20">
        <f t="shared" si="0"/>
        <v>4.7677825072770132E-4</v>
      </c>
    </row>
    <row r="53" spans="2:4">
      <c r="B53" s="22" t="s">
        <v>63</v>
      </c>
      <c r="C53" s="10">
        <f>[2]MEME!$J$4</f>
        <v>1.5069521893105855</v>
      </c>
      <c r="D53" s="20">
        <f t="shared" si="0"/>
        <v>3.4739089714904634E-4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3.9115418203840123E-4</v>
      </c>
    </row>
    <row r="55" spans="2:4">
      <c r="B55" s="22" t="s">
        <v>43</v>
      </c>
      <c r="C55" s="9">
        <f>[2]TRX!$J$4</f>
        <v>0.97528539249000812</v>
      </c>
      <c r="D55" s="20">
        <f t="shared" si="0"/>
        <v>2.2482814642478039E-4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B25" sqref="B2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2024-01-03T15:44:23Z</dcterms:modified>
</cp:coreProperties>
</file>