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C54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50" i="1"/>
  <c r="K2"/>
  <c r="T2"/>
  <c r="C27" i="2"/>
  <c r="Q2" i="1" l="1"/>
  <c r="C27"/>
  <c r="C53" l="1"/>
  <c r="C14"/>
  <c r="C4"/>
  <c r="C37"/>
  <c r="C22"/>
  <c r="C43" l="1"/>
  <c r="C45"/>
  <c r="C49" l="1"/>
  <c r="C48" l="1"/>
  <c r="C52"/>
  <c r="C17"/>
  <c r="C19"/>
  <c r="C47" l="1"/>
  <c r="C36" l="1"/>
  <c r="C33" l="1"/>
  <c r="C40" l="1"/>
  <c r="C55" l="1"/>
  <c r="C30" l="1"/>
  <c r="C32"/>
  <c r="C41" l="1"/>
  <c r="C42" l="1"/>
  <c r="C29" l="1"/>
  <c r="C51" l="1"/>
  <c r="C39" l="1"/>
  <c r="C34" l="1"/>
  <c r="C38"/>
  <c r="C35"/>
  <c r="C23" l="1"/>
  <c r="C20"/>
  <c r="C21" l="1"/>
  <c r="C26" l="1"/>
  <c r="C44" l="1"/>
  <c r="C16" l="1"/>
  <c r="C15" l="1"/>
  <c r="C13"/>
  <c r="C12" l="1"/>
  <c r="C28" l="1"/>
  <c r="C18" l="1"/>
  <c r="C24" l="1"/>
  <c r="C25" l="1"/>
  <c r="C31" l="1"/>
  <c r="C46" l="1"/>
  <c r="C7" s="1"/>
  <c r="D55" l="1"/>
  <c r="D52"/>
  <c r="D38"/>
  <c r="D26"/>
  <c r="D22"/>
  <c r="D31"/>
  <c r="D21"/>
  <c r="D12"/>
  <c r="D41"/>
  <c r="D18"/>
  <c r="D28"/>
  <c r="D50"/>
  <c r="N9"/>
  <c r="D14"/>
  <c r="D13"/>
  <c r="D33"/>
  <c r="D35"/>
  <c r="D20"/>
  <c r="D45"/>
  <c r="D43"/>
  <c r="D17"/>
  <c r="M9"/>
  <c r="D16"/>
  <c r="D29"/>
  <c r="D37"/>
  <c r="D54"/>
  <c r="D53"/>
  <c r="D25"/>
  <c r="D15"/>
  <c r="D30"/>
  <c r="D44"/>
  <c r="D47"/>
  <c r="D40"/>
  <c r="M8"/>
  <c r="Q3"/>
  <c r="D24"/>
  <c r="D42"/>
  <c r="D39"/>
  <c r="D32"/>
  <c r="D23"/>
  <c r="D7"/>
  <c r="E7" s="1"/>
  <c r="D49"/>
  <c r="N8"/>
  <c r="D19"/>
  <c r="D34"/>
  <c r="D51"/>
  <c r="D48"/>
  <c r="D36"/>
  <c r="D27"/>
  <c r="D46"/>
  <c r="N10" l="1"/>
  <c r="M10"/>
  <c r="N11" l="1"/>
  <c r="M11"/>
  <c r="N12" s="1"/>
  <c r="M12" l="1"/>
  <c r="N13" l="1"/>
  <c r="M13"/>
  <c r="N14" l="1"/>
  <c r="M14"/>
  <c r="N15" l="1"/>
  <c r="M15"/>
  <c r="N16" l="1"/>
  <c r="M16"/>
  <c r="N17" l="1"/>
  <c r="M17"/>
  <c r="N18" l="1"/>
  <c r="M18"/>
  <c r="N19" l="1"/>
  <c r="M19"/>
  <c r="N20" l="1"/>
  <c r="M20"/>
  <c r="N21" l="1"/>
  <c r="M21"/>
  <c r="N22" l="1"/>
  <c r="M22"/>
  <c r="N23" l="1"/>
  <c r="M23"/>
  <c r="N24" l="1"/>
  <c r="M24"/>
  <c r="M25" l="1"/>
  <c r="N25"/>
  <c r="N26" l="1"/>
  <c r="M26"/>
  <c r="N27" l="1"/>
  <c r="M27"/>
  <c r="N28" l="1"/>
  <c r="M28"/>
  <c r="N29" l="1"/>
  <c r="M29"/>
  <c r="N30" l="1"/>
  <c r="M30"/>
  <c r="N31" l="1"/>
  <c r="M31"/>
  <c r="N32" l="1"/>
  <c r="M32"/>
  <c r="N33" l="1"/>
  <c r="M33"/>
  <c r="M34" l="1"/>
  <c r="N34"/>
  <c r="M35" l="1"/>
  <c r="N35"/>
  <c r="N36" l="1"/>
  <c r="M36"/>
  <c r="M37" l="1"/>
  <c r="N37"/>
  <c r="N38" l="1"/>
  <c r="M38"/>
  <c r="M39" l="1"/>
  <c r="N39"/>
  <c r="M40" l="1"/>
  <c r="N40"/>
  <c r="N41" l="1"/>
  <c r="M41"/>
  <c r="M42" l="1"/>
  <c r="N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<sst xmlns="http://schemas.openxmlformats.org/spreadsheetml/2006/main" count="107" uniqueCount="67">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</sst>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1228.9381566947184</c:v>
                </c:pt>
                <c:pt idx="1">
                  <c:v>1233.4833628593947</c:v>
                </c:pt>
                <c:pt idx="2">
                  <c:v>353.47</c:v>
                </c:pt>
                <c:pt idx="3">
                  <c:v>283.61568730263343</c:v>
                </c:pt>
                <c:pt idx="4">
                  <c:v>1037.6369746531957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1228.9381566947184</v>
          </cell>
        </row>
      </sheetData>
      <sheetData sheetId="1">
        <row r="4">
          <cell r="J4">
            <v>1233.4833628593947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2.896879205903744</v>
          </cell>
        </row>
      </sheetData>
      <sheetData sheetId="4">
        <row r="47">
          <cell r="M47">
            <v>117.75</v>
          </cell>
          <cell r="O47">
            <v>1.7167562467857032</v>
          </cell>
        </row>
      </sheetData>
      <sheetData sheetId="5">
        <row r="4">
          <cell r="C4">
            <v>-123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4.1482854857818667</v>
          </cell>
        </row>
      </sheetData>
      <sheetData sheetId="8">
        <row r="4">
          <cell r="J4">
            <v>41.846588011565288</v>
          </cell>
        </row>
      </sheetData>
      <sheetData sheetId="9">
        <row r="4">
          <cell r="J4">
            <v>12.273219821450722</v>
          </cell>
        </row>
      </sheetData>
      <sheetData sheetId="10">
        <row r="4">
          <cell r="J4">
            <v>21.872554726057526</v>
          </cell>
        </row>
      </sheetData>
      <sheetData sheetId="11">
        <row r="4">
          <cell r="J4">
            <v>12.749444913168288</v>
          </cell>
        </row>
      </sheetData>
      <sheetData sheetId="12">
        <row r="4">
          <cell r="J4">
            <v>55.206333785187745</v>
          </cell>
        </row>
      </sheetData>
      <sheetData sheetId="13">
        <row r="4">
          <cell r="J4">
            <v>3.6279313752789251</v>
          </cell>
        </row>
      </sheetData>
      <sheetData sheetId="14">
        <row r="4">
          <cell r="J4">
            <v>180.57807870324487</v>
          </cell>
        </row>
      </sheetData>
      <sheetData sheetId="15">
        <row r="4">
          <cell r="J4">
            <v>5.5565429713952073</v>
          </cell>
        </row>
      </sheetData>
      <sheetData sheetId="16">
        <row r="4">
          <cell r="J4">
            <v>39.512089621201675</v>
          </cell>
        </row>
      </sheetData>
      <sheetData sheetId="17">
        <row r="4">
          <cell r="J4">
            <v>5.7934675953547972</v>
          </cell>
        </row>
      </sheetData>
      <sheetData sheetId="18">
        <row r="4">
          <cell r="J4">
            <v>4.2420747812736721</v>
          </cell>
        </row>
      </sheetData>
      <sheetData sheetId="19">
        <row r="4">
          <cell r="J4">
            <v>13.96677605004165</v>
          </cell>
        </row>
      </sheetData>
      <sheetData sheetId="20">
        <row r="4">
          <cell r="J4">
            <v>2.2377077525554925</v>
          </cell>
        </row>
      </sheetData>
      <sheetData sheetId="21">
        <row r="4">
          <cell r="J4">
            <v>11.552150651789672</v>
          </cell>
        </row>
      </sheetData>
      <sheetData sheetId="22">
        <row r="4">
          <cell r="J4">
            <v>7.7503390228369691</v>
          </cell>
        </row>
      </sheetData>
      <sheetData sheetId="23">
        <row r="4">
          <cell r="J4">
            <v>11.579359160697908</v>
          </cell>
        </row>
      </sheetData>
      <sheetData sheetId="24">
        <row r="4">
          <cell r="J4">
            <v>4.049963855448814</v>
          </cell>
        </row>
      </sheetData>
      <sheetData sheetId="25">
        <row r="4">
          <cell r="J4">
            <v>20.67762073069667</v>
          </cell>
        </row>
      </sheetData>
      <sheetData sheetId="26">
        <row r="4">
          <cell r="J4">
            <v>43.963119332057772</v>
          </cell>
        </row>
      </sheetData>
      <sheetData sheetId="27">
        <row r="4">
          <cell r="J4">
            <v>1.9878350292811562</v>
          </cell>
        </row>
      </sheetData>
      <sheetData sheetId="28">
        <row r="4">
          <cell r="J4">
            <v>42.554460027552182</v>
          </cell>
        </row>
      </sheetData>
      <sheetData sheetId="29">
        <row r="4">
          <cell r="J4">
            <v>48.281191467473491</v>
          </cell>
        </row>
      </sheetData>
      <sheetData sheetId="30">
        <row r="4">
          <cell r="J4">
            <v>2.058611371067824</v>
          </cell>
        </row>
      </sheetData>
      <sheetData sheetId="31">
        <row r="4">
          <cell r="J4">
            <v>4.4659944275825385</v>
          </cell>
        </row>
      </sheetData>
      <sheetData sheetId="32">
        <row r="4">
          <cell r="J4">
            <v>2.8298060378270007</v>
          </cell>
        </row>
      </sheetData>
      <sheetData sheetId="33">
        <row r="4">
          <cell r="J4">
            <v>283.61568730263343</v>
          </cell>
        </row>
      </sheetData>
      <sheetData sheetId="34">
        <row r="4">
          <cell r="J4">
            <v>0.93935724749317995</v>
          </cell>
        </row>
      </sheetData>
      <sheetData sheetId="35">
        <row r="4">
          <cell r="J4">
            <v>12.044173777616979</v>
          </cell>
        </row>
      </sheetData>
      <sheetData sheetId="36">
        <row r="4">
          <cell r="J4">
            <v>18.742009239192509</v>
          </cell>
        </row>
      </sheetData>
      <sheetData sheetId="37">
        <row r="4">
          <cell r="J4">
            <v>0.91100820858928822</v>
          </cell>
        </row>
      </sheetData>
      <sheetData sheetId="38">
        <row r="4">
          <cell r="J4">
            <v>0.9784504197445647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topLeftCell="A22" workbookViewId="0">
      <selection activeCell="B46" sqref="B46:D47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24.71+5.53</f>
        <v>30.240000000000002</v>
      </c>
      <c r="J2" t="s">
        <v>6</v>
      </c>
      <c r="K2" s="9">
        <f>10.78+37.53</f>
        <v>48.31</v>
      </c>
      <c r="M2" t="s">
        <v>59</v>
      </c>
      <c r="N2" s="9">
        <f>353.47</f>
        <v>353.47</v>
      </c>
      <c r="P2" t="s">
        <v>8</v>
      </c>
      <c r="Q2" s="10">
        <f>N2+K2+H2</f>
        <v>432.02000000000004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0.104424690328855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4137.1441815099424</v>
      </c>
      <c r="D7" s="20">
        <f>(C7*[1]Feuil1!$K$2-C4)/C4</f>
        <v>0.46729863029651014</v>
      </c>
      <c r="E7" s="31">
        <f>C7-C7/(1+D7)</f>
        <v>1317.5789641186384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1228.9381566947184</v>
      </c>
    </row>
    <row r="9" spans="2:20">
      <c r="M9" s="17" t="str">
        <f>IF(C13&gt;C7*Params!F8,B13,"Others")</f>
        <v>BTC</v>
      </c>
      <c r="N9" s="18">
        <f>IF(C13&gt;C7*0.1,C13,C7)</f>
        <v>1233.4833628593947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353.47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283.61568730263343</v>
      </c>
    </row>
    <row r="12" spans="2:20">
      <c r="B12" s="7" t="s">
        <v>19</v>
      </c>
      <c r="C12" s="1">
        <f>[2]ETH!J4</f>
        <v>1228.9381566947184</v>
      </c>
      <c r="D12" s="20">
        <f>C12/$C$7</f>
        <v>0.2970498737238087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1037.6369746531957</v>
      </c>
    </row>
    <row r="13" spans="2:20">
      <c r="B13" s="7" t="s">
        <v>4</v>
      </c>
      <c r="C13" s="1">
        <f>[2]BTC!J4</f>
        <v>1233.4833628593947</v>
      </c>
      <c r="D13" s="20">
        <f t="shared" ref="D13:D55" si="0">C13/$C$7</f>
        <v>0.29814850745888377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59</v>
      </c>
      <c r="C14" s="1">
        <f>$N$2</f>
        <v>353.47</v>
      </c>
      <c r="D14" s="20">
        <f t="shared" si="0"/>
        <v>8.5438163257581537E-2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283.61568730263343</v>
      </c>
      <c r="D15" s="20">
        <f t="shared" si="0"/>
        <v>6.8553493632199591E-2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180.57807870324487</v>
      </c>
      <c r="D16" s="20">
        <f t="shared" si="0"/>
        <v>4.3648002288704114E-2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22</v>
      </c>
      <c r="C17" s="1">
        <f>-[2]BIGTIME!$C$4</f>
        <v>123</v>
      </c>
      <c r="D17" s="20">
        <f t="shared" si="0"/>
        <v>2.9730653466157039E-2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20</v>
      </c>
      <c r="C18" s="1">
        <f>[2]ATLAS!M47</f>
        <v>117.75</v>
      </c>
      <c r="D18" s="20">
        <f>C18/$C$7</f>
        <v>2.8461662159674727E-2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1.5119124994374981E-2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47</v>
      </c>
      <c r="C20" s="9">
        <f>[2]AVAX!$J$4</f>
        <v>55.206333785187745</v>
      </c>
      <c r="D20" s="20">
        <f t="shared" si="0"/>
        <v>1.3344068121174103E-2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22" t="s">
        <v>38</v>
      </c>
      <c r="C21" s="9">
        <f>[2]NEAR!$J$4</f>
        <v>48.281191467473491</v>
      </c>
      <c r="D21" s="20">
        <f t="shared" si="0"/>
        <v>1.16701737597775E-2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7" t="s">
        <v>6</v>
      </c>
      <c r="C22" s="1">
        <f>$K$2</f>
        <v>48.31</v>
      </c>
      <c r="D22" s="20">
        <f t="shared" si="0"/>
        <v>1.1677137145935339E-2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32</v>
      </c>
      <c r="C23" s="9">
        <f>[2]MATIC!$J$4</f>
        <v>43.963119332057772</v>
      </c>
      <c r="D23" s="20">
        <f t="shared" si="0"/>
        <v>1.0626441188233488E-2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45</v>
      </c>
      <c r="C24" s="9">
        <f>[2]ADA!$J$4</f>
        <v>41.846588011565288</v>
      </c>
      <c r="D24" s="20">
        <f t="shared" si="0"/>
        <v>1.0114848836690156E-2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57</v>
      </c>
      <c r="C25" s="9">
        <f>[2]MINA!$J$4</f>
        <v>42.554460027552182</v>
      </c>
      <c r="D25" s="20">
        <f t="shared" si="0"/>
        <v>1.0285950443240533E-2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39.512089621201675</v>
      </c>
      <c r="D26" s="20">
        <f t="shared" si="0"/>
        <v>9.5505710914771322E-3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7" t="s">
        <v>5</v>
      </c>
      <c r="C27" s="1">
        <f>H$2</f>
        <v>30.240000000000002</v>
      </c>
      <c r="D27" s="20">
        <f t="shared" si="0"/>
        <v>7.3093899253381216E-3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48</v>
      </c>
      <c r="C28" s="9">
        <f>[2]APE!$J$4</f>
        <v>21.872554726057526</v>
      </c>
      <c r="D28" s="20">
        <f t="shared" si="0"/>
        <v>5.2868727234144045E-3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20.67762073069667</v>
      </c>
      <c r="D29" s="20">
        <f t="shared" si="0"/>
        <v>4.9980420849509563E-3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22" t="s">
        <v>41</v>
      </c>
      <c r="C30" s="1">
        <f>[2]XRP!$J$4</f>
        <v>18.742009239192509</v>
      </c>
      <c r="D30" s="20">
        <f t="shared" si="0"/>
        <v>4.5301803410564721E-3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13.96677605004165</v>
      </c>
      <c r="D31" s="20">
        <f t="shared" si="0"/>
        <v>3.3759461689691862E-3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12.749444913168288</v>
      </c>
      <c r="D32" s="20">
        <f t="shared" si="0"/>
        <v>3.0817018585306099E-3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46</v>
      </c>
      <c r="C33" s="9">
        <f>[2]ALGO!$J$4</f>
        <v>12.273219821450722</v>
      </c>
      <c r="D33" s="20">
        <f t="shared" si="0"/>
        <v>2.9665922392318796E-3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12.044173777616979</v>
      </c>
      <c r="D34" s="20">
        <f t="shared" si="0"/>
        <v>2.9112289176301299E-3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52</v>
      </c>
      <c r="C35" s="9">
        <f>[2]LDO!$J$4</f>
        <v>11.552150651789672</v>
      </c>
      <c r="D35" s="20">
        <f t="shared" si="0"/>
        <v>2.7923007139609669E-3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44</v>
      </c>
      <c r="C36" s="9">
        <f>[2]LTC!$J$4</f>
        <v>11.579359160697908</v>
      </c>
      <c r="D36" s="20">
        <f t="shared" si="0"/>
        <v>2.7988773542022807E-3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7" t="s">
        <v>1</v>
      </c>
      <c r="C37" s="1">
        <f>$T$2</f>
        <v>10.5</v>
      </c>
      <c r="D37" s="20">
        <f t="shared" si="0"/>
        <v>2.5379826129646255E-3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54</v>
      </c>
      <c r="C38" s="9">
        <f>[2]LINK!$J$4</f>
        <v>7.7503390228369691</v>
      </c>
      <c r="D38" s="20">
        <f t="shared" si="0"/>
        <v>1.8733548270991878E-3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33</v>
      </c>
      <c r="C39" s="1">
        <f>[2]EGLD!$J$4</f>
        <v>5.7934675953547972</v>
      </c>
      <c r="D39" s="20">
        <f t="shared" si="0"/>
        <v>1.4003542881699479E-3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51</v>
      </c>
      <c r="C40" s="9">
        <f>[2]DOGE!$J$4</f>
        <v>5.5565429713952073</v>
      </c>
      <c r="D40" s="20">
        <f t="shared" si="0"/>
        <v>1.3430866142468412E-3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56</v>
      </c>
      <c r="C41" s="9">
        <f>[2]SHIB!$J$4</f>
        <v>4.4659944275825385</v>
      </c>
      <c r="D41" s="20">
        <f t="shared" si="0"/>
        <v>1.0794872577906084E-3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4.2420747812736721</v>
      </c>
      <c r="D42" s="20">
        <f t="shared" si="0"/>
        <v>1.0253630512160282E-3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64</v>
      </c>
      <c r="C43" s="10">
        <f>[2]ACE!$J$4</f>
        <v>4.1482854857818667</v>
      </c>
      <c r="D43" s="20">
        <f t="shared" si="0"/>
        <v>1.0026929939550373E-3</v>
      </c>
    </row>
    <row r="44" spans="2:14">
      <c r="B44" s="22" t="s">
        <v>23</v>
      </c>
      <c r="C44" s="9">
        <f>[2]LUNA!J4</f>
        <v>4.049963855448814</v>
      </c>
      <c r="D44" s="20">
        <f t="shared" si="0"/>
        <v>9.7892741412040668E-4</v>
      </c>
    </row>
    <row r="45" spans="2:14">
      <c r="B45" s="22" t="s">
        <v>36</v>
      </c>
      <c r="C45" s="9">
        <f>[2]AMP!$J$4</f>
        <v>3.6279313752789251</v>
      </c>
      <c r="D45" s="20">
        <f t="shared" si="0"/>
        <v>8.7691683347492888E-4</v>
      </c>
    </row>
    <row r="46" spans="2:14">
      <c r="B46" s="22" t="s">
        <v>62</v>
      </c>
      <c r="C46" s="10">
        <f>[2]SEI!$J$4</f>
        <v>2.058611371067824</v>
      </c>
      <c r="D46" s="20">
        <f t="shared" si="0"/>
        <v>4.975923682496577E-4</v>
      </c>
    </row>
    <row r="47" spans="2:14">
      <c r="B47" s="7" t="s">
        <v>25</v>
      </c>
      <c r="C47" s="1">
        <f>[2]POLIS!J4</f>
        <v>2.896879205903744</v>
      </c>
      <c r="D47" s="20">
        <f t="shared" si="0"/>
        <v>7.0021229108975936E-4</v>
      </c>
    </row>
    <row r="48" spans="2:14">
      <c r="B48" s="22" t="s">
        <v>40</v>
      </c>
      <c r="C48" s="9">
        <f>[2]SHPING!$J$4</f>
        <v>2.8298060378270007</v>
      </c>
      <c r="D48" s="20">
        <f t="shared" si="0"/>
        <v>6.8399985924449947E-4</v>
      </c>
    </row>
    <row r="49" spans="2:4">
      <c r="B49" s="22" t="s">
        <v>50</v>
      </c>
      <c r="C49" s="9">
        <f>[2]KAVA!$J$4</f>
        <v>2.2377077525554925</v>
      </c>
      <c r="D49" s="20">
        <f t="shared" si="0"/>
        <v>5.4088222560780838E-4</v>
      </c>
    </row>
    <row r="50" spans="2:4">
      <c r="B50" s="22" t="s">
        <v>63</v>
      </c>
      <c r="C50" s="10">
        <f>[2]MEME!$J$4</f>
        <v>1.9878350292811562</v>
      </c>
      <c r="D50" s="20">
        <f t="shared" si="0"/>
        <v>4.8048483254834297E-4</v>
      </c>
    </row>
    <row r="51" spans="2:4">
      <c r="B51" s="7" t="s">
        <v>28</v>
      </c>
      <c r="C51" s="1">
        <f>[2]ATLAS!O47</f>
        <v>1.7167562467857032</v>
      </c>
      <c r="D51" s="20">
        <f t="shared" si="0"/>
        <v>4.1496166714671638E-4</v>
      </c>
    </row>
    <row r="52" spans="2:4">
      <c r="B52" s="7" t="s">
        <v>27</v>
      </c>
      <c r="C52" s="1">
        <f>[2]Ayman!$E$9</f>
        <v>1.6967935999999999</v>
      </c>
      <c r="D52" s="20">
        <f t="shared" si="0"/>
        <v>4.1013644329425267E-4</v>
      </c>
    </row>
    <row r="53" spans="2:4">
      <c r="B53" s="22" t="s">
        <v>65</v>
      </c>
      <c r="C53" s="10">
        <f>[2]DYDX!$J$4</f>
        <v>0.9784504197445647</v>
      </c>
      <c r="D53" s="20">
        <f t="shared" si="0"/>
        <v>2.3650382409139473E-4</v>
      </c>
    </row>
    <row r="54" spans="2:4">
      <c r="B54" s="22" t="s">
        <v>66</v>
      </c>
      <c r="C54" s="10">
        <f>[2]TIA!$J$4</f>
        <v>0.91100820858928822</v>
      </c>
      <c r="D54" s="20">
        <f t="shared" si="0"/>
        <v>2.2020218987311088E-4</v>
      </c>
    </row>
    <row r="55" spans="2:4">
      <c r="B55" s="22" t="s">
        <v>43</v>
      </c>
      <c r="C55" s="9">
        <f>[2]TRX!$J$4</f>
        <v>0.93935724749317995</v>
      </c>
      <c r="D55" s="20">
        <f t="shared" si="0"/>
        <v>2.2705451061904753E-4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H7" sqref="H7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N12" sqref="N12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2023-12-19T20:13:43Z</dcterms:modified>
</cp:coreProperties>
</file>