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16" l="1"/>
  <c r="C13" l="1"/>
  <c r="C12" l="1"/>
  <c r="C52" l="1"/>
  <c r="C36" l="1"/>
  <c r="C28" l="1"/>
  <c r="C25"/>
  <c r="C23" l="1"/>
  <c r="C34" l="1"/>
  <c r="C27" l="1"/>
  <c r="C29" l="1"/>
  <c r="C33" l="1"/>
  <c r="C15" l="1"/>
  <c r="C17" l="1"/>
  <c r="C49" l="1"/>
  <c r="C31" l="1"/>
  <c r="C24" l="1"/>
  <c r="C45" l="1"/>
  <c r="C26"/>
  <c r="C43" l="1"/>
  <c r="C7" l="1"/>
  <c r="D55" l="1"/>
  <c r="D21"/>
  <c r="D49"/>
  <c r="D51"/>
  <c r="D39"/>
  <c r="D31"/>
  <c r="N9"/>
  <c r="D37"/>
  <c r="D46"/>
  <c r="D29"/>
  <c r="D16"/>
  <c r="D24"/>
  <c r="N8"/>
  <c r="D28"/>
  <c r="D44"/>
  <c r="D33"/>
  <c r="D54"/>
  <c r="Q3"/>
  <c r="D14"/>
  <c r="D13"/>
  <c r="D19"/>
  <c r="D53"/>
  <c r="D17"/>
  <c r="D15"/>
  <c r="D26"/>
  <c r="D41"/>
  <c r="D7"/>
  <c r="E7" s="1"/>
  <c r="D20"/>
  <c r="D12"/>
  <c r="D50"/>
  <c r="D52"/>
  <c r="D35"/>
  <c r="D32"/>
  <c r="M8"/>
  <c r="D18"/>
  <c r="D27"/>
  <c r="D40"/>
  <c r="M9"/>
  <c r="D47"/>
  <c r="D45"/>
  <c r="D30"/>
  <c r="D48"/>
  <c r="D42"/>
  <c r="D38"/>
  <c r="D23"/>
  <c r="D22"/>
  <c r="D34"/>
  <c r="D25"/>
  <c r="D36"/>
  <c r="D43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<sst xmlns="http://schemas.openxmlformats.org/spreadsheetml/2006/main" count="107" uniqueCount="67">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</sst>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1270.1301392820585</c:v>
                </c:pt>
                <c:pt idx="1">
                  <c:v>1268.4173241325432</c:v>
                </c:pt>
                <c:pt idx="2">
                  <c:v>553.11</c:v>
                </c:pt>
                <c:pt idx="3">
                  <c:v>262.44709897668793</c:v>
                </c:pt>
                <c:pt idx="4">
                  <c:v>227.84156467395314</c:v>
                </c:pt>
                <c:pt idx="5">
                  <c:v>811.07879240245336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1270.1301392820585</v>
          </cell>
        </row>
      </sheetData>
      <sheetData sheetId="1">
        <row r="4">
          <cell r="J4">
            <v>1268.4173241325432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2.5386312097931136</v>
          </cell>
        </row>
      </sheetData>
      <sheetData sheetId="4">
        <row r="47">
          <cell r="M47">
            <v>111.75</v>
          </cell>
          <cell r="O47">
            <v>2.1614249843295958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2.6005673183979821</v>
          </cell>
        </row>
      </sheetData>
      <sheetData sheetId="8">
        <row r="4">
          <cell r="J4">
            <v>41.181378752023605</v>
          </cell>
        </row>
      </sheetData>
      <sheetData sheetId="9">
        <row r="4">
          <cell r="J4">
            <v>10.246671014104011</v>
          </cell>
        </row>
      </sheetData>
      <sheetData sheetId="10">
        <row r="4">
          <cell r="J4">
            <v>21.120238017350726</v>
          </cell>
        </row>
      </sheetData>
      <sheetData sheetId="11">
        <row r="4">
          <cell r="J4">
            <v>12.337277087760118</v>
          </cell>
        </row>
      </sheetData>
      <sheetData sheetId="12">
        <row r="4">
          <cell r="J4">
            <v>51.262764703174803</v>
          </cell>
        </row>
      </sheetData>
      <sheetData sheetId="13">
        <row r="4">
          <cell r="J4">
            <v>3.2212588476652431</v>
          </cell>
        </row>
      </sheetData>
      <sheetData sheetId="14">
        <row r="4">
          <cell r="J4">
            <v>227.84156467395314</v>
          </cell>
        </row>
      </sheetData>
      <sheetData sheetId="15">
        <row r="4">
          <cell r="J4">
            <v>5.0828146014574838</v>
          </cell>
        </row>
      </sheetData>
      <sheetData sheetId="16">
        <row r="4">
          <cell r="J4">
            <v>47.092512777057529</v>
          </cell>
        </row>
      </sheetData>
      <sheetData sheetId="17">
        <row r="4">
          <cell r="J4">
            <v>6.0566007988457171</v>
          </cell>
        </row>
      </sheetData>
      <sheetData sheetId="18">
        <row r="4">
          <cell r="J4">
            <v>5.0183192047922089</v>
          </cell>
        </row>
      </sheetData>
      <sheetData sheetId="19">
        <row r="4">
          <cell r="J4">
            <v>13.889237061171821</v>
          </cell>
        </row>
      </sheetData>
      <sheetData sheetId="20">
        <row r="4">
          <cell r="J4">
            <v>2.4430936429494814</v>
          </cell>
        </row>
      </sheetData>
      <sheetData sheetId="21">
        <row r="4">
          <cell r="J4">
            <v>15.418402283910035</v>
          </cell>
        </row>
      </sheetData>
      <sheetData sheetId="22">
        <row r="4">
          <cell r="J4">
            <v>8.4845900722325869</v>
          </cell>
        </row>
      </sheetData>
      <sheetData sheetId="23">
        <row r="4">
          <cell r="J4">
            <v>10.724382242399932</v>
          </cell>
        </row>
      </sheetData>
      <sheetData sheetId="24">
        <row r="4">
          <cell r="J4">
            <v>5.2403041976137068</v>
          </cell>
        </row>
      </sheetData>
      <sheetData sheetId="25">
        <row r="4">
          <cell r="J4">
            <v>15.038976531008117</v>
          </cell>
        </row>
      </sheetData>
      <sheetData sheetId="26">
        <row r="4">
          <cell r="J4">
            <v>50.292064599076127</v>
          </cell>
        </row>
      </sheetData>
      <sheetData sheetId="27">
        <row r="4">
          <cell r="J4">
            <v>1.7516213214827681</v>
          </cell>
        </row>
      </sheetData>
      <sheetData sheetId="28">
        <row r="4">
          <cell r="J4">
            <v>28.678723323468795</v>
          </cell>
        </row>
      </sheetData>
      <sheetData sheetId="29">
        <row r="4">
          <cell r="J4">
            <v>36.985907285161915</v>
          </cell>
        </row>
      </sheetData>
      <sheetData sheetId="30">
        <row r="4">
          <cell r="J4">
            <v>2.9830374514237121</v>
          </cell>
        </row>
      </sheetData>
      <sheetData sheetId="31">
        <row r="4">
          <cell r="J4">
            <v>4.2590403404548596</v>
          </cell>
        </row>
      </sheetData>
      <sheetData sheetId="32">
        <row r="4">
          <cell r="J4">
            <v>2.7008982214683024</v>
          </cell>
        </row>
      </sheetData>
      <sheetData sheetId="33">
        <row r="4">
          <cell r="J4">
            <v>262.44709897668793</v>
          </cell>
        </row>
      </sheetData>
      <sheetData sheetId="34">
        <row r="4">
          <cell r="J4">
            <v>0.99875022823831272</v>
          </cell>
        </row>
      </sheetData>
      <sheetData sheetId="35">
        <row r="4">
          <cell r="J4">
            <v>11.549031009457517</v>
          </cell>
        </row>
      </sheetData>
      <sheetData sheetId="36">
        <row r="4">
          <cell r="J4">
            <v>17.946212408035652</v>
          </cell>
        </row>
      </sheetData>
      <sheetData sheetId="37">
        <row r="4">
          <cell r="J4">
            <v>21.165346236354079</v>
          </cell>
        </row>
      </sheetData>
      <sheetData sheetId="38">
        <row r="4">
          <cell r="J4">
            <v>17.031921029793832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553.11</f>
        <v>553.11</v>
      </c>
      <c r="P2" t="s">
        <v>8</v>
      </c>
      <c r="Q2" s="10">
        <f>N2+K2+H2</f>
        <v>610.19000000000005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0.13889973564591945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4393.0249194676999</v>
      </c>
      <c r="D7" s="20">
        <f>(C7*[1]Feuil1!$K$2-C4)/C4</f>
        <v>0.54111514137070427</v>
      </c>
      <c r="E7" s="31">
        <f>C7-C7/(1+D7)</f>
        <v>1542.4754689182491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1270.1301392820585</v>
      </c>
    </row>
    <row r="9" spans="2:20">
      <c r="M9" s="17" t="str">
        <f>IF(C13&gt;C7*Params!F8,B13,"Others")</f>
        <v>BTC</v>
      </c>
      <c r="N9" s="18">
        <f>IF(C13&gt;C7*0.1,C13,C7)</f>
        <v>1268.4173241325432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553.11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262.44709897668793</v>
      </c>
    </row>
    <row r="12" spans="2:20">
      <c r="B12" s="7" t="s">
        <v>19</v>
      </c>
      <c r="C12" s="1">
        <f>[2]ETH!J4</f>
        <v>1270.1301392820585</v>
      </c>
      <c r="D12" s="20">
        <f>C12/$C$7</f>
        <v>0.28912427372161581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227.84156467395314</v>
      </c>
    </row>
    <row r="13" spans="2:20">
      <c r="B13" s="7" t="s">
        <v>4</v>
      </c>
      <c r="C13" s="1">
        <f>[2]BTC!J4</f>
        <v>1268.4173241325432</v>
      </c>
      <c r="D13" s="20">
        <f t="shared" ref="D13:D55" si="0">C13/$C$7</f>
        <v>0.28873437947313907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811.07879240245336</v>
      </c>
      <c r="Q13" s="23"/>
    </row>
    <row r="14" spans="2:20">
      <c r="B14" s="7" t="s">
        <v>59</v>
      </c>
      <c r="C14" s="1">
        <f>$N$2</f>
        <v>553.11</v>
      </c>
      <c r="D14" s="20">
        <f t="shared" si="0"/>
        <v>0.12590641076240924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262.44709897668793</v>
      </c>
      <c r="D15" s="20">
        <f t="shared" si="0"/>
        <v>5.9741773331094254E-2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227.84156467395314</v>
      </c>
      <c r="D16" s="20">
        <f t="shared" si="0"/>
        <v>5.1864391586825001E-2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2.5438052833431386E-2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2.048702241618635E-2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1.4238480579249512E-2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50.292064599076127</v>
      </c>
      <c r="D20" s="20">
        <f t="shared" si="0"/>
        <v>1.144816283108405E-2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51.262764703174803</v>
      </c>
      <c r="D21" s="20">
        <f t="shared" si="0"/>
        <v>1.1669126773218096E-2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1.1541022627784978E-2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41.181378752023605</v>
      </c>
      <c r="D23" s="20">
        <f t="shared" si="0"/>
        <v>9.3742647735796433E-3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28.678723323468795</v>
      </c>
      <c r="D24" s="20">
        <f t="shared" si="0"/>
        <v>6.5282405288390162E-3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36.985907285161915</v>
      </c>
      <c r="D25" s="20">
        <f t="shared" si="0"/>
        <v>8.4192345737122455E-3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47.092512777057529</v>
      </c>
      <c r="D26" s="20">
        <f t="shared" si="0"/>
        <v>1.0719837387756885E-2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21.120238017350726</v>
      </c>
      <c r="D27" s="20">
        <f t="shared" si="0"/>
        <v>4.8076754410739499E-3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17.946212408035652</v>
      </c>
      <c r="D28" s="20">
        <f t="shared" si="0"/>
        <v>4.0851606209896443E-3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15.038976531008117</v>
      </c>
      <c r="D29" s="20">
        <f t="shared" si="0"/>
        <v>3.4233761034140413E-3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1.45230225572521E-3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13.889237061171821</v>
      </c>
      <c r="D31" s="20">
        <f t="shared" si="0"/>
        <v>3.161656789066148E-3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12.337277087760118</v>
      </c>
      <c r="D32" s="20">
        <f t="shared" si="0"/>
        <v>2.8083785805738198E-3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15.418402283910035</v>
      </c>
      <c r="D33" s="20">
        <f t="shared" si="0"/>
        <v>3.5097461468027078E-3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11.549031009457517</v>
      </c>
      <c r="D34" s="20">
        <f t="shared" si="0"/>
        <v>2.6289473019554155E-3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10.724382242399932</v>
      </c>
      <c r="D35" s="20">
        <f t="shared" si="0"/>
        <v>2.4412295488866471E-3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10.246671014104011</v>
      </c>
      <c r="D36" s="20">
        <f t="shared" si="0"/>
        <v>2.3324864306359535E-3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21.165346236354079</v>
      </c>
      <c r="D37" s="20">
        <f t="shared" si="0"/>
        <v>4.8179435865614599E-3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17.031921029793832</v>
      </c>
      <c r="D38" s="20">
        <f t="shared" si="0"/>
        <v>3.8770371992011324E-3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2.3901526152217407E-3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8.4845900722325869</v>
      </c>
      <c r="D40" s="20">
        <f t="shared" si="0"/>
        <v>1.9313776333553462E-3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5.0828146014574838</v>
      </c>
      <c r="D41" s="20">
        <f t="shared" si="0"/>
        <v>1.1570192964153196E-3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5.0183192047922089</v>
      </c>
      <c r="D42" s="20">
        <f t="shared" si="0"/>
        <v>1.1423379782239604E-3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6.0566007988457171</v>
      </c>
      <c r="D43" s="20">
        <f t="shared" si="0"/>
        <v>1.378685737020493E-3</v>
      </c>
    </row>
    <row r="44" spans="2:14">
      <c r="B44" s="22" t="s">
        <v>56</v>
      </c>
      <c r="C44" s="9">
        <f>[2]SHIB!$J$4</f>
        <v>4.2590403404548596</v>
      </c>
      <c r="D44" s="20">
        <f t="shared" si="0"/>
        <v>9.6950061029267391E-4</v>
      </c>
    </row>
    <row r="45" spans="2:14">
      <c r="B45" s="22" t="s">
        <v>23</v>
      </c>
      <c r="C45" s="9">
        <f>[2]LUNA!J4</f>
        <v>5.2403041976137068</v>
      </c>
      <c r="D45" s="20">
        <f t="shared" si="0"/>
        <v>1.1928692173794159E-3</v>
      </c>
    </row>
    <row r="46" spans="2:14">
      <c r="B46" s="22" t="s">
        <v>36</v>
      </c>
      <c r="C46" s="9">
        <f>[2]AMP!$J$4</f>
        <v>3.2212588476652431</v>
      </c>
      <c r="D46" s="20">
        <f t="shared" si="0"/>
        <v>7.3326669133840492E-4</v>
      </c>
    </row>
    <row r="47" spans="2:14">
      <c r="B47" s="22" t="s">
        <v>64</v>
      </c>
      <c r="C47" s="10">
        <f>[2]ACE!$J$4</f>
        <v>2.6005673183979821</v>
      </c>
      <c r="D47" s="20">
        <f t="shared" si="0"/>
        <v>5.919764549646787E-4</v>
      </c>
    </row>
    <row r="48" spans="2:14">
      <c r="B48" s="22" t="s">
        <v>40</v>
      </c>
      <c r="C48" s="9">
        <f>[2]SHPING!$J$4</f>
        <v>2.7008982214683024</v>
      </c>
      <c r="D48" s="20">
        <f t="shared" si="0"/>
        <v>6.1481513785621061E-4</v>
      </c>
    </row>
    <row r="49" spans="2:4">
      <c r="B49" s="22" t="s">
        <v>62</v>
      </c>
      <c r="C49" s="10">
        <f>[2]SEI!$J$4</f>
        <v>2.9830374514237121</v>
      </c>
      <c r="D49" s="20">
        <f t="shared" si="0"/>
        <v>6.7903950150712206E-4</v>
      </c>
    </row>
    <row r="50" spans="2:4">
      <c r="B50" s="22" t="s">
        <v>50</v>
      </c>
      <c r="C50" s="9">
        <f>[2]KAVA!$J$4</f>
        <v>2.4430936429494814</v>
      </c>
      <c r="D50" s="20">
        <f t="shared" si="0"/>
        <v>5.561301580883155E-4</v>
      </c>
    </row>
    <row r="51" spans="2:4">
      <c r="B51" s="7" t="s">
        <v>25</v>
      </c>
      <c r="C51" s="1">
        <f>[2]POLIS!J4</f>
        <v>2.5386312097931136</v>
      </c>
      <c r="D51" s="20">
        <f t="shared" si="0"/>
        <v>5.7787771668290874E-4</v>
      </c>
    </row>
    <row r="52" spans="2:4">
      <c r="B52" s="7" t="s">
        <v>28</v>
      </c>
      <c r="C52" s="1">
        <f>[2]ATLAS!O47</f>
        <v>2.1614249843295958</v>
      </c>
      <c r="D52" s="20">
        <f t="shared" si="0"/>
        <v>4.9201291227628512E-4</v>
      </c>
    </row>
    <row r="53" spans="2:4">
      <c r="B53" s="22" t="s">
        <v>63</v>
      </c>
      <c r="C53" s="10">
        <f>[2]MEME!$J$4</f>
        <v>1.7516213214827681</v>
      </c>
      <c r="D53" s="20">
        <f t="shared" si="0"/>
        <v>3.9872783642097142E-4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3.8624720576490592E-4</v>
      </c>
    </row>
    <row r="55" spans="2:4">
      <c r="B55" s="22" t="s">
        <v>43</v>
      </c>
      <c r="C55" s="9">
        <f>[2]TRX!$J$4</f>
        <v>0.99875022823831272</v>
      </c>
      <c r="D55" s="20">
        <f t="shared" si="0"/>
        <v>2.2734909237877272E-4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2024-01-04T12:56:44Z</dcterms:modified>
</cp:coreProperties>
</file>