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1981824"/>
        <axId val="81983744"/>
      </lineChart>
      <dateAx>
        <axId val="8198182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1983744"/>
        <crosses val="autoZero"/>
        <lblOffset val="100"/>
      </dateAx>
      <valAx>
        <axId val="8198374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198182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2359.394877028879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0.00662603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0.11612225</v>
      </c>
      <c r="C35" s="56">
        <f>(D35/B35)</f>
        <v/>
      </c>
      <c r="D35" s="57" t="n">
        <v>195.09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0.02350642</v>
      </c>
      <c r="C36" s="56">
        <f>(D36/B36)</f>
        <v/>
      </c>
      <c r="D36" s="57" t="n">
        <v>40.3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0.05362452</v>
      </c>
      <c r="C40" s="56">
        <f>(D40/B40)</f>
        <v/>
      </c>
      <c r="D40" s="57" t="n">
        <v>99.15000000000001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0.2374639511890546</v>
      </c>
      <c r="M3" t="inlineStr">
        <is>
          <t>Objectif :</t>
        </is>
      </c>
      <c r="N3" s="58">
        <f>(INDEX(N5:N23,MATCH(MAX(O6),O5:O23,0))/0.85)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0.56543246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1.734247691499125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13.4383682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0.58086664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11.38247019142322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0.0267024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41.21922124343804</v>
      </c>
      <c r="M3" t="inlineStr">
        <is>
          <t>Objectif :</t>
        </is>
      </c>
      <c r="N3" s="58">
        <f>(INDEX(N5:N23,MATCH(MAX(O20:O22,O6:O8),O5:O23,0))/0.85)</f>
        <v/>
      </c>
      <c r="O3" s="56">
        <f>(MAX(O20:O22,O6:O8)*0.75)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2.53731589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0.01609887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0.7101086</v>
      </c>
      <c r="C10" s="55">
        <f>(D10/B10)</f>
        <v/>
      </c>
      <c r="D10" s="55" t="n">
        <v>10.71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0.003721865712973383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319.2812627629816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0.00234437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0.56393247</v>
      </c>
      <c r="C11" s="55">
        <f>(D11/B11)</f>
        <v/>
      </c>
      <c r="D11" s="55" t="n">
        <v>160.17</v>
      </c>
      <c r="E11" t="inlineStr">
        <is>
          <t>DCA1</t>
        </is>
      </c>
      <c r="P11" s="55">
        <f>(SUM(P6:P9))</f>
        <v/>
      </c>
    </row>
    <row r="12">
      <c r="B12" s="81" t="n">
        <v>0.14160213</v>
      </c>
      <c r="C12" s="55">
        <f>(D12/B12)</f>
        <v/>
      </c>
      <c r="D12" s="55" t="n">
        <v>40.3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/>
    <row r="22">
      <c r="N22" s="58" t="n"/>
      <c r="O22" s="55" t="n"/>
      <c r="P22" s="55" t="n"/>
    </row>
    <row r="23">
      <c r="N23" s="58" t="n"/>
      <c r="O23" s="55" t="n"/>
      <c r="P23" s="55" t="n"/>
    </row>
    <row r="24">
      <c r="N24" s="58" t="n"/>
      <c r="O24" s="55" t="n"/>
      <c r="P24" s="55" t="n"/>
    </row>
    <row r="25">
      <c r="N25" s="58" t="n"/>
      <c r="O25" s="55" t="n"/>
      <c r="P25" s="55" t="n"/>
    </row>
    <row r="26">
      <c r="P26" s="55" t="n"/>
    </row>
    <row r="27">
      <c r="P27" s="55" t="n"/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0.09236754858576376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0.27829222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8.505740292418094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7.1567479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0.07335761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70.48328923086247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0.00294599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0.1880221865635502</v>
      </c>
      <c r="M3" t="inlineStr">
        <is>
          <t>Objectif :</t>
        </is>
      </c>
      <c r="N3" s="67">
        <f>(INDEX(N5:N29,MATCH(MAX(O6:O8),O5:O29,0))/0.85)</f>
        <v/>
      </c>
      <c r="O3" s="84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42796.32148355895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0.00035081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0.00699648</v>
      </c>
      <c r="C23" s="55">
        <f>(D23/B23)</f>
        <v/>
      </c>
      <c r="D23" s="55" t="n">
        <v>171.6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0.00155952</v>
      </c>
      <c r="C24" s="55">
        <f>(D24/B24)</f>
        <v/>
      </c>
      <c r="D24" s="55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0.00180774</v>
      </c>
      <c r="C34" s="55">
        <f>(D34/B34)</f>
        <v/>
      </c>
      <c r="D34" s="55" t="n">
        <v>49.85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9.446461975837721</v>
      </c>
      <c r="M3" t="inlineStr">
        <is>
          <t>Objectif :</t>
        </is>
      </c>
      <c r="N3" s="58">
        <f>(INDEX(N5:N18,MATCH(MAX(O6:O7),O5:O18,0))/0.85)</f>
        <v/>
      </c>
      <c r="O3" s="56">
        <f>(MAX(O6:O7)*0.75)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5">
        <f>(D5/B5)</f>
        <v/>
      </c>
      <c r="D5" s="55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0.00227905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0.9044806862709385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2.731638495922169</v>
      </c>
      <c r="M3" t="inlineStr">
        <is>
          <t>Objectif :</t>
        </is>
      </c>
      <c r="N3" s="58">
        <f>(INDEX(N5:N16,MATCH(MAX(O6),O5:O16,0))/0.85)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5.94703068</v>
      </c>
      <c r="C5" s="55">
        <f>(D5/B5)</f>
        <v/>
      </c>
      <c r="D5" s="55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0.01787161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s="1" t="n">
        <v>-1.193</v>
      </c>
      <c r="C7" s="56">
        <f>D7/B7</f>
        <v/>
      </c>
      <c r="D7" s="55">
        <f>-3.38566736</f>
        <v/>
      </c>
      <c r="N7" s="1">
        <f>2*($B$10+$N$6)/5-$N$6</f>
        <v/>
      </c>
      <c r="O7" s="55">
        <f>($C$5*[1]Params!K9)</f>
        <v/>
      </c>
      <c r="P7" s="55">
        <f>(O7*N7)</f>
        <v/>
      </c>
    </row>
    <row r="8">
      <c r="N8" s="1">
        <f>2*($B$10+$N$6)/5-$N$6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2*($B$10+$N$6)/5-$N$6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1" sqref="O3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15.99760764154566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5">
        <f>(D5/B5)</f>
        <v/>
      </c>
      <c r="D5" s="55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0.00237349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76.08040740405042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0.00117067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0.8789753701330333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0.05612733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0.0001442685728244231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C37/2.6</f>
        <v/>
      </c>
      <c r="O12" s="68">
        <f>(-B37-B36)*1.2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4869.44934938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0.999942390547618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0.32025979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43.74684495</v>
      </c>
      <c r="C7" s="55">
        <f>(D7/B7)</f>
        <v/>
      </c>
      <c r="D7" s="55" t="n">
        <v>40.3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43"/>
    <col width="9.140625" customWidth="1" style="14" min="144" max="16384"/>
  </cols>
  <sheetData>
    <row r="1"/>
    <row r="2"/>
    <row r="3">
      <c r="I3" t="inlineStr">
        <is>
          <t>Actual Price :</t>
        </is>
      </c>
      <c r="J3" s="77" t="n">
        <v>0.02780797982756958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0.05080457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1.351132324840996</v>
      </c>
      <c r="M3" t="inlineStr">
        <is>
          <t>Objectif :</t>
        </is>
      </c>
      <c r="N3" s="58">
        <f>(INDEX(N5:N31,MATCH(MAX(O6:O7),O5:O31,0))/0.85)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0.33741047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3.819673901133127</v>
      </c>
      <c r="M3" t="inlineStr">
        <is>
          <t>Objectif :</t>
        </is>
      </c>
      <c r="N3" s="58">
        <f>(INDEX(N5:N31,MATCH(MAX(O6:O8,O14:O15),O5:O31,0))/0.85)</f>
        <v/>
      </c>
      <c r="O3" s="56">
        <f>(MAX(O6:O8,O14:O16)*0.75)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22.61366053</v>
      </c>
      <c r="C6" s="55">
        <f>(D6/B6)</f>
        <v/>
      </c>
      <c r="D6" s="55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0.10076921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64"/>
    <col width="9.140625" customWidth="1" style="14" min="16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0.569085280259091</v>
      </c>
      <c r="M3" t="inlineStr">
        <is>
          <t>Objectif :</t>
        </is>
      </c>
      <c r="N3" s="67">
        <f>(INDEX(N5:N22,MATCH(MAX(O6:O8),O5:O22,0))/0.85)</f>
        <v/>
      </c>
      <c r="O3" s="56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0.07513499999999999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inlineStr">
        <is>
          <t>Done</t>
        </is>
      </c>
      <c r="R7" s="67" t="n"/>
      <c r="S7" s="55" t="n"/>
      <c r="T7" s="55" t="n"/>
      <c r="U7" s="56" t="n"/>
    </row>
    <row r="8">
      <c r="B8" s="67" t="n">
        <v>-1.89</v>
      </c>
      <c r="C8" s="55">
        <f>D8/B8</f>
        <v/>
      </c>
      <c r="D8" s="55" t="n">
        <v>-1.04446569</v>
      </c>
      <c r="N8" s="67">
        <f>-B8</f>
        <v/>
      </c>
      <c r="O8" s="55">
        <f>P8/N8</f>
        <v/>
      </c>
      <c r="P8" s="55">
        <f>-D8</f>
        <v/>
      </c>
      <c r="Q8" s="56" t="inlineStr">
        <is>
          <t>Done</t>
        </is>
      </c>
      <c r="R8" s="67" t="n"/>
      <c r="S8" s="55" t="n"/>
      <c r="T8" s="55" t="n"/>
    </row>
    <row r="9">
      <c r="B9" s="67" t="n"/>
      <c r="C9" s="55" t="n"/>
      <c r="D9" s="55" t="n"/>
      <c r="N9" s="67">
        <f>4*($B$14-B7-B8)/5+B7+B8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41" sqref="X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1.062673598562629e-05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259.03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0.004833661777443902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topLeftCell="A13" workbookViewId="0">
      <selection activeCell="E44" sqref="E4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106.6779385295955</v>
      </c>
      <c r="M3" t="inlineStr">
        <is>
          <t>Objectif :</t>
        </is>
      </c>
      <c r="N3" s="58">
        <f>(INDEX(N5:N26,MATCH(MAX(O6:O9,O23:O25,O14:O17),O5:O26,0))/0.85)</f>
        <v/>
      </c>
      <c r="O3" s="56">
        <f>(MAX(O14:O17,O23:O25,O6:O9)*0.75)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(B46*J3)</f>
        <v/>
      </c>
      <c r="K4" s="4">
        <f>(J4/D46-1)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6.0534095</v>
      </c>
      <c r="C17" s="55">
        <f>(D17/B17)</f>
        <v/>
      </c>
      <c r="D17" s="55" t="n">
        <v>123.54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0.06301693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1.87547299</v>
      </c>
      <c r="C19" s="55">
        <f>(D19/B19)</f>
        <v/>
      </c>
      <c r="D19" s="55" t="n">
        <v>40.3</v>
      </c>
      <c r="E19" t="inlineStr">
        <is>
          <t>DCA2</t>
        </is>
      </c>
      <c r="O19" s="55" t="n"/>
      <c r="P19" s="55">
        <f>(SUM(P14:P17))</f>
        <v/>
      </c>
      <c r="R19" s="58">
        <f>(B26+B27)+B43+B44</f>
        <v/>
      </c>
      <c r="S19" s="55" t="n">
        <v>0</v>
      </c>
      <c r="T19" s="55">
        <f>(D26+D27)+D43+D44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4*($B$19+R19)/5-$N$25-N24-N23</f>
        <v/>
      </c>
      <c r="O26" s="55">
        <f>($S$15*[1]Params!K11)</f>
        <v/>
      </c>
      <c r="P26" s="55">
        <f>O26*N26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B44" s="58" t="n">
        <v>0.42808296</v>
      </c>
      <c r="C44" s="55">
        <f>D44/B44</f>
        <v/>
      </c>
      <c r="D44" s="55" t="n">
        <v>43.5</v>
      </c>
      <c r="E44" s="55" t="n"/>
      <c r="S44" s="55" t="n"/>
      <c r="T44" s="55" t="n"/>
    </row>
    <row r="45">
      <c r="C45" s="55" t="n"/>
      <c r="D45" s="55" t="n"/>
      <c r="E45" s="55" t="n"/>
      <c r="S45" s="55" t="n"/>
      <c r="T45" s="55" t="n"/>
    </row>
    <row r="46">
      <c r="B46" s="58">
        <f>(SUM(B5:B45))</f>
        <v/>
      </c>
      <c r="C46" s="55" t="n"/>
      <c r="D46" s="55">
        <f>(SUM(D5:D45))</f>
        <v/>
      </c>
      <c r="E46" s="55" t="n"/>
      <c r="F46" t="inlineStr">
        <is>
          <t>Moy</t>
        </is>
      </c>
      <c r="G46" s="55">
        <f>(D46/B46)</f>
        <v/>
      </c>
      <c r="R46" s="58">
        <f>(SUM(R5:R36))</f>
        <v/>
      </c>
      <c r="S46" s="55" t="n"/>
      <c r="T46" s="55">
        <f>(SUM(T5:T36))</f>
        <v/>
      </c>
      <c r="V46" t="inlineStr">
        <is>
          <t>Moy</t>
        </is>
      </c>
      <c r="W46" s="55">
        <f>(T46/R46)</f>
        <v/>
      </c>
    </row>
    <row r="47">
      <c r="M47" s="58" t="n"/>
      <c r="S47" s="55" t="n"/>
      <c r="T47" s="55" t="n"/>
    </row>
    <row r="48"/>
    <row r="49"/>
    <row r="50">
      <c r="N50" s="58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0.1063823276342973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0.24919456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7.578003874055184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5">
        <f>(D5/B5)</f>
        <v/>
      </c>
      <c r="D5" s="55" t="n">
        <v>12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0.0026052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0.6303923880110519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0.8078354599999999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9" sqref="O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27"/>
    <col width="9.140625" customWidth="1" style="14" min="128" max="16384"/>
  </cols>
  <sheetData>
    <row r="1"/>
    <row r="2"/>
    <row r="3">
      <c r="I3" t="inlineStr">
        <is>
          <t>Actual Price :</t>
        </is>
      </c>
      <c r="J3" s="77" t="n">
        <v>12.31450778889173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1.01669631</v>
      </c>
      <c r="C5" s="55">
        <f>(D5/B5)</f>
        <v/>
      </c>
      <c r="D5" s="55" t="n">
        <v>12.9993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0.00033209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27"/>
    <col width="9.140625" customWidth="1" style="14" min="128" max="16384"/>
  </cols>
  <sheetData>
    <row r="1"/>
    <row r="2"/>
    <row r="3">
      <c r="I3" t="inlineStr">
        <is>
          <t>Actual Price :</t>
        </is>
      </c>
      <c r="J3" s="77" t="n">
        <v>3.245257930765893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3.5565704</v>
      </c>
      <c r="C5" s="55">
        <f>(D5/B5)</f>
        <v/>
      </c>
      <c r="D5" s="55" t="n">
        <v>10.9989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5.728e-05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0.4443803761440691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0.006133950895691432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8.699999999999999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(-270/3)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N4" sqref="N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34"/>
    <col width="9.140625" customWidth="1" style="14" min="13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10.66808376179664</v>
      </c>
      <c r="M3" t="inlineStr">
        <is>
          <t>Objectif :</t>
        </is>
      </c>
      <c r="N3" s="58">
        <f>(INDEX(N5:N21,MATCH(MAX(O6:O8),O5:O21,0))/0.85)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1.062e-05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0.6180112312853367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0.73115798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114.98538983</v>
      </c>
      <c r="C7" s="55">
        <f>(D7/B7)</f>
        <v/>
      </c>
      <c r="D7" s="55" t="n">
        <v>40.3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2023-12-29T13:23:38Z</dcterms:modified>
  <cp:lastModifiedBy>Tiko</cp:lastModifiedBy>
</cp:coreProperties>
</file>