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30"/>
  <c r="C37" l="1"/>
  <c r="C38"/>
  <c r="C14"/>
  <c r="C4"/>
  <c r="C39"/>
  <c r="C22"/>
  <c r="C47" l="1"/>
  <c r="C46"/>
  <c r="C50" l="1"/>
  <c r="C48" l="1"/>
  <c r="C54"/>
  <c r="C18"/>
  <c r="C19"/>
  <c r="C51" l="1"/>
  <c r="C35" l="1"/>
  <c r="C41" l="1"/>
  <c r="C55" l="1"/>
  <c r="C32" l="1"/>
  <c r="C44" l="1"/>
  <c r="C42" l="1"/>
  <c r="C40" l="1"/>
  <c r="C20" l="1"/>
  <c r="C21"/>
  <c r="C45" l="1"/>
  <c r="C16" l="1"/>
  <c r="C13" l="1"/>
  <c r="C12" l="1"/>
  <c r="C31" l="1"/>
  <c r="C52" l="1"/>
  <c r="C36" l="1"/>
  <c r="C43" l="1"/>
  <c r="C26" l="1"/>
  <c r="C24" l="1"/>
  <c r="C28" l="1"/>
  <c r="C25"/>
  <c r="C23" l="1"/>
  <c r="C34" l="1"/>
  <c r="C27" l="1"/>
  <c r="C29" l="1"/>
  <c r="C33" l="1"/>
  <c r="C15" l="1"/>
  <c r="C17" l="1"/>
  <c r="C49" l="1"/>
  <c r="C7" l="1"/>
  <c r="D22" l="1"/>
  <c r="D38"/>
  <c r="D30"/>
  <c r="M9"/>
  <c r="D46"/>
  <c r="D35"/>
  <c r="D12"/>
  <c r="D41"/>
  <c r="D53"/>
  <c r="D14"/>
  <c r="D33"/>
  <c r="N8"/>
  <c r="D18"/>
  <c r="N9"/>
  <c r="D24"/>
  <c r="D55"/>
  <c r="D34"/>
  <c r="D23"/>
  <c r="D51"/>
  <c r="D31"/>
  <c r="D29"/>
  <c r="D47"/>
  <c r="D48"/>
  <c r="D26"/>
  <c r="D17"/>
  <c r="D7"/>
  <c r="E7" s="1"/>
  <c r="D50"/>
  <c r="D13"/>
  <c r="D27"/>
  <c r="D28"/>
  <c r="D54"/>
  <c r="D32"/>
  <c r="D25"/>
  <c r="D21"/>
  <c r="D39"/>
  <c r="D43"/>
  <c r="D16"/>
  <c r="D45"/>
  <c r="D42"/>
  <c r="D37"/>
  <c r="D15"/>
  <c r="D20"/>
  <c r="D52"/>
  <c r="D19"/>
  <c r="D40"/>
  <c r="D44"/>
  <c r="Q3"/>
  <c r="M8"/>
  <c r="D36"/>
  <c r="D49"/>
  <c r="M10" l="1"/>
  <c r="N10"/>
  <c r="M11" l="1"/>
  <c r="N11"/>
  <c r="M12" l="1"/>
  <c r="N12"/>
  <c r="M13" l="1"/>
  <c r="N13"/>
  <c r="N14" l="1"/>
  <c r="M14"/>
  <c r="N15" l="1"/>
  <c r="M15"/>
  <c r="N16" l="1"/>
  <c r="M16"/>
  <c r="N17" l="1"/>
  <c r="M17"/>
  <c r="M18" l="1"/>
  <c r="N18"/>
  <c r="M19" l="1"/>
  <c r="N19"/>
  <c r="N20" l="1"/>
  <c r="M20"/>
  <c r="N21" l="1"/>
  <c r="M21"/>
  <c r="M22" l="1"/>
  <c r="N22"/>
  <c r="M23" l="1"/>
  <c r="N23"/>
  <c r="M24" l="1"/>
  <c r="N24"/>
  <c r="M25" l="1"/>
  <c r="N25"/>
  <c r="M26" l="1"/>
  <c r="N26"/>
  <c r="N27" l="1"/>
  <c r="M27"/>
  <c r="N28" l="1"/>
  <c r="M28"/>
  <c r="M29" l="1"/>
  <c r="N29"/>
  <c r="M30" l="1"/>
  <c r="N30"/>
  <c r="N31" l="1"/>
  <c r="M31"/>
  <c r="N32" l="1"/>
  <c r="M32"/>
  <c r="N33" l="1"/>
  <c r="M33"/>
  <c r="M34" l="1"/>
  <c r="N34"/>
  <c r="M35" l="1"/>
  <c r="N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<sst xmlns="http://schemas.openxmlformats.org/spreadsheetml/2006/main" count="107" uniqueCount="67">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</sst>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1345.2338738563983</c:v>
                </c:pt>
                <c:pt idx="1">
                  <c:v>1254.8517672937778</c:v>
                </c:pt>
                <c:pt idx="2">
                  <c:v>552.91</c:v>
                </c:pt>
                <c:pt idx="3">
                  <c:v>283.97795805863342</c:v>
                </c:pt>
                <c:pt idx="4">
                  <c:v>229.60412581295304</c:v>
                </c:pt>
                <c:pt idx="5">
                  <c:v>840.33617729498872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1345.2338738563983</v>
          </cell>
        </row>
      </sheetData>
      <sheetData sheetId="1">
        <row r="4">
          <cell r="J4">
            <v>1254.8517672937778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2.7060862024571497</v>
          </cell>
        </row>
      </sheetData>
      <sheetData sheetId="4">
        <row r="47">
          <cell r="M47">
            <v>111.75</v>
          </cell>
          <cell r="O47">
            <v>2.1517864743635577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3.4167790541702461</v>
          </cell>
        </row>
      </sheetData>
      <sheetData sheetId="8">
        <row r="4">
          <cell r="J4">
            <v>45.560884554711826</v>
          </cell>
        </row>
      </sheetData>
      <sheetData sheetId="9">
        <row r="4">
          <cell r="J4">
            <v>12.156434745973609</v>
          </cell>
        </row>
      </sheetData>
      <sheetData sheetId="10">
        <row r="4">
          <cell r="J4">
            <v>24.585918776540094</v>
          </cell>
        </row>
      </sheetData>
      <sheetData sheetId="11">
        <row r="4">
          <cell r="J4">
            <v>14.070146082757841</v>
          </cell>
        </row>
      </sheetData>
      <sheetData sheetId="12">
        <row r="4">
          <cell r="J4">
            <v>57.964606288873476</v>
          </cell>
        </row>
      </sheetData>
      <sheetData sheetId="13">
        <row r="4">
          <cell r="J4">
            <v>3.5597870963849778</v>
          </cell>
        </row>
      </sheetData>
      <sheetData sheetId="14">
        <row r="4">
          <cell r="J4">
            <v>229.60412581295304</v>
          </cell>
        </row>
      </sheetData>
      <sheetData sheetId="15">
        <row r="4">
          <cell r="J4">
            <v>5.6967903710737406</v>
          </cell>
        </row>
      </sheetData>
      <sheetData sheetId="16">
        <row r="4">
          <cell r="J4">
            <v>37.729733078812366</v>
          </cell>
        </row>
      </sheetData>
      <sheetData sheetId="17">
        <row r="4">
          <cell r="J4">
            <v>5.2710175502266612</v>
          </cell>
        </row>
      </sheetData>
      <sheetData sheetId="18">
        <row r="4">
          <cell r="J4">
            <v>5.1449238486318905</v>
          </cell>
        </row>
      </sheetData>
      <sheetData sheetId="19">
        <row r="4">
          <cell r="J4">
            <v>14.343355822430155</v>
          </cell>
        </row>
      </sheetData>
      <sheetData sheetId="20">
        <row r="4">
          <cell r="J4">
            <v>2.6581084031847366</v>
          </cell>
        </row>
      </sheetData>
      <sheetData sheetId="21">
        <row r="4">
          <cell r="J4">
            <v>12.903471631884678</v>
          </cell>
        </row>
      </sheetData>
      <sheetData sheetId="22">
        <row r="4">
          <cell r="J4">
            <v>9.5362657594414397</v>
          </cell>
        </row>
      </sheetData>
      <sheetData sheetId="23">
        <row r="4">
          <cell r="J4">
            <v>12.530076118988539</v>
          </cell>
        </row>
      </sheetData>
      <sheetData sheetId="24">
        <row r="4">
          <cell r="J4">
            <v>3.6839457392310946</v>
          </cell>
        </row>
      </sheetData>
      <sheetData sheetId="25">
        <row r="4">
          <cell r="J4">
            <v>18.499331825918798</v>
          </cell>
        </row>
      </sheetData>
      <sheetData sheetId="26">
        <row r="4">
          <cell r="J4">
            <v>58.823689404551054</v>
          </cell>
        </row>
      </sheetData>
      <sheetData sheetId="27">
        <row r="4">
          <cell r="J4">
            <v>1.8044465375813898</v>
          </cell>
        </row>
      </sheetData>
      <sheetData sheetId="28">
        <row r="4">
          <cell r="J4">
            <v>45.100215645693517</v>
          </cell>
        </row>
      </sheetData>
      <sheetData sheetId="29">
        <row r="4">
          <cell r="J4">
            <v>38.79544457185289</v>
          </cell>
        </row>
      </sheetData>
      <sheetData sheetId="30">
        <row r="4">
          <cell r="J4">
            <v>2.2127514806976292</v>
          </cell>
        </row>
      </sheetData>
      <sheetData sheetId="31">
        <row r="4">
          <cell r="J4">
            <v>4.6999406656350846</v>
          </cell>
        </row>
      </sheetData>
      <sheetData sheetId="32">
        <row r="4">
          <cell r="J4">
            <v>2.8933139635311158</v>
          </cell>
        </row>
      </sheetData>
      <sheetData sheetId="33">
        <row r="4">
          <cell r="J4">
            <v>283.97795805863342</v>
          </cell>
        </row>
      </sheetData>
      <sheetData sheetId="34">
        <row r="4">
          <cell r="J4">
            <v>0.99455860568411403</v>
          </cell>
        </row>
      </sheetData>
      <sheetData sheetId="35">
        <row r="4">
          <cell r="J4">
            <v>13.37680933476676</v>
          </cell>
        </row>
      </sheetData>
      <sheetData sheetId="36">
        <row r="4">
          <cell r="J4">
            <v>19.584711797986177</v>
          </cell>
        </row>
      </sheetData>
      <sheetData sheetId="37">
        <row r="4">
          <cell r="J4">
            <v>12.599619766021144</v>
          </cell>
        </row>
      </sheetData>
      <sheetData sheetId="38">
        <row r="4">
          <cell r="J4">
            <v>11.704432494930906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552.91</f>
        <v>552.91</v>
      </c>
      <c r="P2" t="s">
        <v>8</v>
      </c>
      <c r="Q2" s="10">
        <f>N2+K2+H2</f>
        <v>609.99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0.13534538560553333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4506.9139023167536</v>
      </c>
      <c r="D7" s="20">
        <f>(C7*[1]Feuil1!$K$2-C4)/C4</f>
        <v>0.58106848539253886</v>
      </c>
      <c r="E7" s="31">
        <f>C7-C7/(1+D7)</f>
        <v>1656.3644517673029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1345.2338738563983</v>
      </c>
    </row>
    <row r="9" spans="2:20">
      <c r="M9" s="17" t="str">
        <f>IF(C13&gt;C7*Params!F8,B13,"Others")</f>
        <v>BTC</v>
      </c>
      <c r="N9" s="18">
        <f>IF(C13&gt;C7*0.1,C13,C7)</f>
        <v>1254.8517672937778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552.91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283.97795805863342</v>
      </c>
    </row>
    <row r="12" spans="2:20">
      <c r="B12" s="7" t="s">
        <v>19</v>
      </c>
      <c r="C12" s="1">
        <f>[2]ETH!J4</f>
        <v>1345.2338738563983</v>
      </c>
      <c r="D12" s="20">
        <f>C12/$C$7</f>
        <v>0.29848226591701438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229.60412581295304</v>
      </c>
    </row>
    <row r="13" spans="2:20">
      <c r="B13" s="7" t="s">
        <v>4</v>
      </c>
      <c r="C13" s="1">
        <f>[2]BTC!J4</f>
        <v>1254.8517672937778</v>
      </c>
      <c r="D13" s="20">
        <f t="shared" ref="D13:D55" si="0">C13/$C$7</f>
        <v>0.27842816492427963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840.33617729498872</v>
      </c>
      <c r="Q13" s="23"/>
    </row>
    <row r="14" spans="2:20">
      <c r="B14" s="7" t="s">
        <v>59</v>
      </c>
      <c r="C14" s="1">
        <f>$N$2</f>
        <v>552.91</v>
      </c>
      <c r="D14" s="20">
        <f t="shared" si="0"/>
        <v>0.12268039993304058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283.97795805863342</v>
      </c>
      <c r="D15" s="20">
        <f t="shared" si="0"/>
        <v>6.3009403821239221E-2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229.60412581295304</v>
      </c>
      <c r="D16" s="20">
        <f t="shared" si="0"/>
        <v>5.0944866218750336E-2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2.4795237366872162E-2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1.9969318684729259E-2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1.3878676485886834E-2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58.823689404551054</v>
      </c>
      <c r="D20" s="20">
        <f t="shared" si="0"/>
        <v>1.3051877777011242E-2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57.964606288873476</v>
      </c>
      <c r="D21" s="20">
        <f t="shared" si="0"/>
        <v>1.286126328241529E-2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1.1249382859064148E-2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45.560884554711826</v>
      </c>
      <c r="D23" s="20">
        <f t="shared" si="0"/>
        <v>1.0109109147013328E-2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45.100215645693517</v>
      </c>
      <c r="D24" s="20">
        <f t="shared" si="0"/>
        <v>1.0006895321987404E-2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38.79544457185289</v>
      </c>
      <c r="D25" s="20">
        <f t="shared" si="0"/>
        <v>8.6079844019008901E-3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37.729733078812366</v>
      </c>
      <c r="D26" s="20">
        <f t="shared" si="0"/>
        <v>8.3715229304508372E-3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24.585918776540094</v>
      </c>
      <c r="D27" s="20">
        <f t="shared" si="0"/>
        <v>5.4551560800622E-3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19.584711797986177</v>
      </c>
      <c r="D28" s="20">
        <f t="shared" si="0"/>
        <v>4.3454816804729211E-3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18.499331825918798</v>
      </c>
      <c r="D29" s="20">
        <f t="shared" si="0"/>
        <v>4.1046561409591878E-3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6.38</v>
      </c>
      <c r="D30" s="20">
        <f t="shared" si="0"/>
        <v>1.4156028134285851E-3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14.343355822430155</v>
      </c>
      <c r="D31" s="20">
        <f t="shared" si="0"/>
        <v>3.1825227047397185E-3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14.070146082757841</v>
      </c>
      <c r="D32" s="20">
        <f t="shared" si="0"/>
        <v>3.1219025674142924E-3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12.903471631884678</v>
      </c>
      <c r="D33" s="20">
        <f t="shared" si="0"/>
        <v>2.8630393017385404E-3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13.37680933476676</v>
      </c>
      <c r="D34" s="20">
        <f t="shared" si="0"/>
        <v>2.9680640954535399E-3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12.530076118988539</v>
      </c>
      <c r="D35" s="20">
        <f t="shared" si="0"/>
        <v>2.7801898129333077E-3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12.156434745973609</v>
      </c>
      <c r="D36" s="20">
        <f t="shared" si="0"/>
        <v>2.6972857723606973E-3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12.599619766021144</v>
      </c>
      <c r="D37" s="20">
        <f t="shared" si="0"/>
        <v>2.7956202490454457E-3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11.704432494930906</v>
      </c>
      <c r="D38" s="20">
        <f t="shared" si="0"/>
        <v>2.5969949168352892E-3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2.3297538465517466E-3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9.5362657594414397</v>
      </c>
      <c r="D40" s="20">
        <f t="shared" si="0"/>
        <v>2.1159192223617531E-3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5.6967903710737406</v>
      </c>
      <c r="D41" s="20">
        <f t="shared" si="0"/>
        <v>1.2640113600007618E-3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5.1449238486318905</v>
      </c>
      <c r="D42" s="20">
        <f t="shared" si="0"/>
        <v>1.1415624882443775E-3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5.2710175502266612</v>
      </c>
      <c r="D43" s="20">
        <f t="shared" si="0"/>
        <v>1.1695403250364122E-3</v>
      </c>
    </row>
    <row r="44" spans="2:14">
      <c r="B44" s="22" t="s">
        <v>56</v>
      </c>
      <c r="C44" s="9">
        <f>[2]SHIB!$J$4</f>
        <v>4.6999406656350846</v>
      </c>
      <c r="D44" s="20">
        <f t="shared" si="0"/>
        <v>1.0428290327931728E-3</v>
      </c>
    </row>
    <row r="45" spans="2:14">
      <c r="B45" s="22" t="s">
        <v>23</v>
      </c>
      <c r="C45" s="9">
        <f>[2]LUNA!J4</f>
        <v>3.6839457392310946</v>
      </c>
      <c r="D45" s="20">
        <f t="shared" si="0"/>
        <v>8.1739873871062478E-4</v>
      </c>
    </row>
    <row r="46" spans="2:14">
      <c r="B46" s="22" t="s">
        <v>36</v>
      </c>
      <c r="C46" s="9">
        <f>[2]AMP!$J$4</f>
        <v>3.5597870963849778</v>
      </c>
      <c r="D46" s="20">
        <f t="shared" si="0"/>
        <v>7.8985025530554052E-4</v>
      </c>
    </row>
    <row r="47" spans="2:14">
      <c r="B47" s="22" t="s">
        <v>64</v>
      </c>
      <c r="C47" s="10">
        <f>[2]ACE!$J$4</f>
        <v>3.4167790541702461</v>
      </c>
      <c r="D47" s="20">
        <f t="shared" si="0"/>
        <v>7.5811944231148282E-4</v>
      </c>
    </row>
    <row r="48" spans="2:14">
      <c r="B48" s="22" t="s">
        <v>40</v>
      </c>
      <c r="C48" s="9">
        <f>[2]SHPING!$J$4</f>
        <v>2.8933139635311158</v>
      </c>
      <c r="D48" s="20">
        <f t="shared" si="0"/>
        <v>6.4197231769699977E-4</v>
      </c>
    </row>
    <row r="49" spans="2:4">
      <c r="B49" s="22" t="s">
        <v>62</v>
      </c>
      <c r="C49" s="10">
        <f>[2]SEI!$J$4</f>
        <v>2.2127514806976292</v>
      </c>
      <c r="D49" s="20">
        <f t="shared" si="0"/>
        <v>4.9096821653508331E-4</v>
      </c>
    </row>
    <row r="50" spans="2:4">
      <c r="B50" s="22" t="s">
        <v>50</v>
      </c>
      <c r="C50" s="9">
        <f>[2]KAVA!$J$4</f>
        <v>2.6581084031847366</v>
      </c>
      <c r="D50" s="20">
        <f t="shared" si="0"/>
        <v>5.8978459779725342E-4</v>
      </c>
    </row>
    <row r="51" spans="2:4">
      <c r="B51" s="7" t="s">
        <v>25</v>
      </c>
      <c r="C51" s="1">
        <f>[2]POLIS!J4</f>
        <v>2.7060862024571497</v>
      </c>
      <c r="D51" s="20">
        <f t="shared" si="0"/>
        <v>6.0042997516906223E-4</v>
      </c>
    </row>
    <row r="52" spans="2:4">
      <c r="B52" s="7" t="s">
        <v>28</v>
      </c>
      <c r="C52" s="1">
        <f>[2]ATLAS!O47</f>
        <v>2.1517864743635577</v>
      </c>
      <c r="D52" s="20">
        <f t="shared" si="0"/>
        <v>4.7744122053395432E-4</v>
      </c>
    </row>
    <row r="53" spans="2:4">
      <c r="B53" s="22" t="s">
        <v>63</v>
      </c>
      <c r="C53" s="10">
        <f>[2]MEME!$J$4</f>
        <v>1.8044465375813898</v>
      </c>
      <c r="D53" s="20">
        <f t="shared" si="0"/>
        <v>4.0037297731687849E-4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3.7648680156232247E-4</v>
      </c>
    </row>
    <row r="55" spans="2:4">
      <c r="B55" s="22" t="s">
        <v>43</v>
      </c>
      <c r="C55" s="9">
        <f>[2]TRX!$J$4</f>
        <v>0.99455860568411403</v>
      </c>
      <c r="D55" s="20">
        <f t="shared" si="0"/>
        <v>2.2067397497273396E-4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2023-12-29T12:26:55Z</dcterms:modified>
</cp:coreProperties>
</file>