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K2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30"/>
  <c r="C37" l="1"/>
  <c r="C38"/>
  <c r="C14"/>
  <c r="C4"/>
  <c r="C39"/>
  <c r="C22"/>
  <c r="C47" l="1"/>
  <c r="C46"/>
  <c r="C50" l="1"/>
  <c r="C48" l="1"/>
  <c r="C54"/>
  <c r="C18"/>
  <c r="C19"/>
  <c r="C51" l="1"/>
  <c r="C35" l="1"/>
  <c r="C41" l="1"/>
  <c r="C55" l="1"/>
  <c r="C32" l="1"/>
  <c r="C44" l="1"/>
  <c r="C42" l="1"/>
  <c r="C40" l="1"/>
  <c r="C20" l="1"/>
  <c r="C21"/>
  <c r="C45" l="1"/>
  <c r="C16" l="1"/>
  <c r="C13" l="1"/>
  <c r="C12" l="1"/>
  <c r="C31" l="1"/>
  <c r="C52" l="1"/>
  <c r="C36" l="1"/>
  <c r="C43" l="1"/>
  <c r="C26" l="1"/>
  <c r="C24" l="1"/>
  <c r="C28" l="1"/>
  <c r="C25"/>
  <c r="C23" l="1"/>
  <c r="C34" l="1"/>
  <c r="C27" l="1"/>
  <c r="C29" l="1"/>
  <c r="C33" l="1"/>
  <c r="C15" l="1"/>
  <c r="C17" l="1"/>
  <c r="C49" l="1"/>
  <c r="C7" l="1"/>
  <c r="D22" l="1"/>
  <c r="D38"/>
  <c r="D30"/>
  <c r="M9"/>
  <c r="D46"/>
  <c r="D35"/>
  <c r="D12"/>
  <c r="D41"/>
  <c r="D53"/>
  <c r="D14"/>
  <c r="D33"/>
  <c r="N8"/>
  <c r="D18"/>
  <c r="N9"/>
  <c r="D24"/>
  <c r="D55"/>
  <c r="D34"/>
  <c r="D23"/>
  <c r="D51"/>
  <c r="D31"/>
  <c r="D29"/>
  <c r="D47"/>
  <c r="D48"/>
  <c r="D26"/>
  <c r="D17"/>
  <c r="D7"/>
  <c r="E7" s="1"/>
  <c r="D50"/>
  <c r="D13"/>
  <c r="D27"/>
  <c r="D28"/>
  <c r="D54"/>
  <c r="D32"/>
  <c r="D25"/>
  <c r="D21"/>
  <c r="D39"/>
  <c r="D43"/>
  <c r="D16"/>
  <c r="D45"/>
  <c r="D42"/>
  <c r="D37"/>
  <c r="D15"/>
  <c r="D20"/>
  <c r="D52"/>
  <c r="D19"/>
  <c r="D40"/>
  <c r="D44"/>
  <c r="Q3"/>
  <c r="M8"/>
  <c r="D36"/>
  <c r="D49"/>
  <c r="M10" l="1"/>
  <c r="N10"/>
  <c r="M11" l="1"/>
  <c r="N11"/>
  <c r="M12" l="1"/>
  <c r="N12"/>
  <c r="M13" l="1"/>
  <c r="N13"/>
  <c r="N14" l="1"/>
  <c r="M14"/>
  <c r="N15" l="1"/>
  <c r="M15"/>
  <c r="N16" l="1"/>
  <c r="M16"/>
  <c r="N17" l="1"/>
  <c r="M17"/>
  <c r="M18" l="1"/>
  <c r="N18"/>
  <c r="M19" l="1"/>
  <c r="N19"/>
  <c r="N20" l="1"/>
  <c r="M20"/>
  <c r="N21" l="1"/>
  <c r="M21"/>
  <c r="M22" l="1"/>
  <c r="N22"/>
  <c r="M23" l="1"/>
  <c r="N23"/>
  <c r="M24" l="1"/>
  <c r="N24"/>
  <c r="M25" l="1"/>
  <c r="N25"/>
  <c r="M26" l="1"/>
  <c r="N26"/>
  <c r="N27" l="1"/>
  <c r="M27"/>
  <c r="N28" l="1"/>
  <c r="M28"/>
  <c r="M29" l="1"/>
  <c r="N29"/>
  <c r="M30" l="1"/>
  <c r="N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N40" l="1"/>
  <c r="M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<sst xmlns="http://schemas.openxmlformats.org/spreadsheetml/2006/main" count="107" uniqueCount="67">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</sst>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1344.4526264211559</c:v>
                </c:pt>
                <c:pt idx="1">
                  <c:v>1256.5253511849899</c:v>
                </c:pt>
                <c:pt idx="2">
                  <c:v>552.91</c:v>
                </c:pt>
                <c:pt idx="3">
                  <c:v>286.93344225460447</c:v>
                </c:pt>
                <c:pt idx="4">
                  <c:v>226.8857206696317</c:v>
                </c:pt>
                <c:pt idx="5">
                  <c:v>838.87303634715238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1344.4526264211559</v>
          </cell>
        </row>
      </sheetData>
      <sheetData sheetId="1">
        <row r="4">
          <cell r="J4">
            <v>1256.5253511849899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2.7276377976483621</v>
          </cell>
        </row>
      </sheetData>
      <sheetData sheetId="4">
        <row r="47">
          <cell r="M47">
            <v>111.75</v>
          </cell>
          <cell r="O47">
            <v>2.1768882772036839</v>
          </cell>
        </row>
      </sheetData>
      <sheetData sheetId="5">
        <row r="4">
          <cell r="C4">
            <v>-90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3.3713101135724899</v>
          </cell>
        </row>
      </sheetData>
      <sheetData sheetId="8">
        <row r="4">
          <cell r="J4">
            <v>45.468726488473841</v>
          </cell>
        </row>
      </sheetData>
      <sheetData sheetId="9">
        <row r="4">
          <cell r="J4">
            <v>11.993893715286148</v>
          </cell>
        </row>
      </sheetData>
      <sheetData sheetId="10">
        <row r="4">
          <cell r="J4">
            <v>24.413771283500679</v>
          </cell>
        </row>
      </sheetData>
      <sheetData sheetId="11">
        <row r="4">
          <cell r="J4">
            <v>14.030078458967346</v>
          </cell>
        </row>
      </sheetData>
      <sheetData sheetId="12">
        <row r="4">
          <cell r="J4">
            <v>57.091218942103616</v>
          </cell>
        </row>
      </sheetData>
      <sheetData sheetId="13">
        <row r="4">
          <cell r="J4">
            <v>3.5563199119466176</v>
          </cell>
        </row>
      </sheetData>
      <sheetData sheetId="14">
        <row r="4">
          <cell r="J4">
            <v>226.8857206696317</v>
          </cell>
        </row>
      </sheetData>
      <sheetData sheetId="15">
        <row r="4">
          <cell r="J4">
            <v>5.6898996657677241</v>
          </cell>
        </row>
      </sheetData>
      <sheetData sheetId="16">
        <row r="4">
          <cell r="J4">
            <v>37.980865380756086</v>
          </cell>
        </row>
      </sheetData>
      <sheetData sheetId="17">
        <row r="4">
          <cell r="J4">
            <v>5.2568081990310294</v>
          </cell>
        </row>
      </sheetData>
      <sheetData sheetId="18">
        <row r="4">
          <cell r="J4">
            <v>5.1048907972377071</v>
          </cell>
        </row>
      </sheetData>
      <sheetData sheetId="19">
        <row r="4">
          <cell r="J4">
            <v>14.378194497633537</v>
          </cell>
        </row>
      </sheetData>
      <sheetData sheetId="20">
        <row r="4">
          <cell r="J4">
            <v>2.6558893533069137</v>
          </cell>
        </row>
      </sheetData>
      <sheetData sheetId="21">
        <row r="4">
          <cell r="J4">
            <v>12.797450232645744</v>
          </cell>
        </row>
      </sheetData>
      <sheetData sheetId="22">
        <row r="4">
          <cell r="J4">
            <v>9.3915398094393403</v>
          </cell>
        </row>
      </sheetData>
      <sheetData sheetId="23">
        <row r="4">
          <cell r="J4">
            <v>12.529785948490094</v>
          </cell>
        </row>
      </sheetData>
      <sheetData sheetId="24">
        <row r="4">
          <cell r="J4">
            <v>3.6991306012361909</v>
          </cell>
        </row>
      </sheetData>
      <sheetData sheetId="25">
        <row r="4">
          <cell r="J4">
            <v>18.58599674109443</v>
          </cell>
        </row>
      </sheetData>
      <sheetData sheetId="26">
        <row r="4">
          <cell r="J4">
            <v>58.511086120572834</v>
          </cell>
        </row>
      </sheetData>
      <sheetData sheetId="27">
        <row r="4">
          <cell r="J4">
            <v>1.8425547308003973</v>
          </cell>
        </row>
      </sheetData>
      <sheetData sheetId="28">
        <row r="4">
          <cell r="J4">
            <v>45.543424145159946</v>
          </cell>
        </row>
      </sheetData>
      <sheetData sheetId="29">
        <row r="4">
          <cell r="J4">
            <v>38.476967717054514</v>
          </cell>
        </row>
      </sheetData>
      <sheetData sheetId="30">
        <row r="4">
          <cell r="J4">
            <v>2.1979311848175835</v>
          </cell>
        </row>
      </sheetData>
      <sheetData sheetId="31">
        <row r="4">
          <cell r="J4">
            <v>4.6739790671769619</v>
          </cell>
        </row>
      </sheetData>
      <sheetData sheetId="32">
        <row r="4">
          <cell r="J4">
            <v>2.8843569269331431</v>
          </cell>
        </row>
      </sheetData>
      <sheetData sheetId="33">
        <row r="4">
          <cell r="J4">
            <v>286.93344225460447</v>
          </cell>
        </row>
      </sheetData>
      <sheetData sheetId="34">
        <row r="4">
          <cell r="J4">
            <v>0.99648280786800403</v>
          </cell>
        </row>
      </sheetData>
      <sheetData sheetId="35">
        <row r="4">
          <cell r="J4">
            <v>13.357865027054654</v>
          </cell>
        </row>
      </sheetData>
      <sheetData sheetId="36">
        <row r="4">
          <cell r="J4">
            <v>19.650402280500977</v>
          </cell>
        </row>
      </sheetData>
      <sheetData sheetId="37">
        <row r="4">
          <cell r="J4">
            <v>12.844124457268736</v>
          </cell>
        </row>
      </sheetData>
      <sheetData sheetId="38">
        <row r="4">
          <cell r="J4">
            <v>11.416772066602951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0.85+5.53</f>
        <v>6.38</v>
      </c>
      <c r="J2" t="s">
        <v>6</v>
      </c>
      <c r="K2" s="9">
        <f>13.17+37.53</f>
        <v>50.7</v>
      </c>
      <c r="M2" t="s">
        <v>59</v>
      </c>
      <c r="N2" s="9">
        <f>552.91</f>
        <v>552.91</v>
      </c>
      <c r="P2" t="s">
        <v>8</v>
      </c>
      <c r="Q2" s="10">
        <f>N2+K2+H2</f>
        <v>609.99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0.1353554083270837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4506.5801768775364</v>
      </c>
      <c r="D7" s="20">
        <f>(C7*[1]Feuil1!$K$2-C4)/C4</f>
        <v>0.5809514113178712</v>
      </c>
      <c r="E7" s="31">
        <f>C7-C7/(1+D7)</f>
        <v>1656.0307263280856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1344.4526264211559</v>
      </c>
    </row>
    <row r="9" spans="2:20">
      <c r="M9" s="17" t="str">
        <f>IF(C13&gt;C7*Params!F8,B13,"Others")</f>
        <v>BTC</v>
      </c>
      <c r="N9" s="18">
        <f>IF(C13&gt;C7*0.1,C13,C7)</f>
        <v>1256.5253511849899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552.91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286.93344225460447</v>
      </c>
    </row>
    <row r="12" spans="2:20">
      <c r="B12" s="7" t="s">
        <v>19</v>
      </c>
      <c r="C12" s="1">
        <f>[2]ETH!J4</f>
        <v>1344.4526264211559</v>
      </c>
      <c r="D12" s="20">
        <f>C12/$C$7</f>
        <v>0.29833101235373638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226.8857206696317</v>
      </c>
    </row>
    <row r="13" spans="2:20">
      <c r="B13" s="7" t="s">
        <v>4</v>
      </c>
      <c r="C13" s="1">
        <f>[2]BTC!J4</f>
        <v>1256.5253511849899</v>
      </c>
      <c r="D13" s="20">
        <f t="shared" ref="D13:D55" si="0">C13/$C$7</f>
        <v>0.27882014784336884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838.87303634715238</v>
      </c>
      <c r="Q13" s="23"/>
    </row>
    <row r="14" spans="2:20">
      <c r="B14" s="7" t="s">
        <v>59</v>
      </c>
      <c r="C14" s="1">
        <f>$N$2</f>
        <v>552.91</v>
      </c>
      <c r="D14" s="20">
        <f t="shared" si="0"/>
        <v>0.12268948477536983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286.93344225460447</v>
      </c>
      <c r="D15" s="20">
        <f t="shared" si="0"/>
        <v>6.3669885144129704E-2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226.8857206696317</v>
      </c>
      <c r="D16" s="20">
        <f t="shared" si="0"/>
        <v>5.0345430851034691E-2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111.75</v>
      </c>
      <c r="D17" s="20">
        <f t="shared" si="0"/>
        <v>2.4797073526699787E-2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90</v>
      </c>
      <c r="D18" s="20">
        <f>C18/$C$7</f>
        <v>1.9970797471167614E-2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1.3879704242461492E-2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32</v>
      </c>
      <c r="C20" s="9">
        <f>[2]MATIC!$J$4</f>
        <v>58.511086120572834</v>
      </c>
      <c r="D20" s="20">
        <f t="shared" si="0"/>
        <v>1.2983478341466738E-2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47</v>
      </c>
      <c r="C21" s="9">
        <f>[2]AVAX!$J$4</f>
        <v>57.091218942103616</v>
      </c>
      <c r="D21" s="20">
        <f t="shared" si="0"/>
        <v>1.2668413009720438E-2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7" t="s">
        <v>6</v>
      </c>
      <c r="C22" s="1">
        <f>$K$2</f>
        <v>50.7</v>
      </c>
      <c r="D22" s="20">
        <f t="shared" si="0"/>
        <v>1.1250215908757756E-2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45</v>
      </c>
      <c r="C23" s="9">
        <f>[2]ADA!$J$4</f>
        <v>45.468726488473841</v>
      </c>
      <c r="D23" s="20">
        <f t="shared" si="0"/>
        <v>1.0089408088591392E-2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45.543424145159946</v>
      </c>
      <c r="D24" s="20">
        <f t="shared" si="0"/>
        <v>1.0105983330516381E-2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38.476967717054514</v>
      </c>
      <c r="D25" s="20">
        <f t="shared" si="0"/>
        <v>8.5379525509105582E-3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37.980865380756086</v>
      </c>
      <c r="D26" s="20">
        <f t="shared" si="0"/>
        <v>8.4278685588751248E-3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24.413771283500679</v>
      </c>
      <c r="D27" s="20">
        <f t="shared" si="0"/>
        <v>5.4173609090022211E-3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41</v>
      </c>
      <c r="C28" s="1">
        <f>[2]XRP!$J$4</f>
        <v>19.650402280500977</v>
      </c>
      <c r="D28" s="20">
        <f t="shared" si="0"/>
        <v>4.3603800463428355E-3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18.58599674109443</v>
      </c>
      <c r="D29" s="20">
        <f t="shared" si="0"/>
        <v>4.1241908524019795E-3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7" t="s">
        <v>5</v>
      </c>
      <c r="C30" s="1">
        <f>H$2</f>
        <v>6.38</v>
      </c>
      <c r="D30" s="20">
        <f t="shared" si="0"/>
        <v>1.4157076429561041E-3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14.378194497633537</v>
      </c>
      <c r="D31" s="20">
        <f t="shared" si="0"/>
        <v>3.190489003481066E-3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14.030078458967346</v>
      </c>
      <c r="D32" s="20">
        <f t="shared" si="0"/>
        <v>3.1132428378736476E-3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52</v>
      </c>
      <c r="C33" s="9">
        <f>[2]LDO!$J$4</f>
        <v>12.797450232645744</v>
      </c>
      <c r="D33" s="20">
        <f t="shared" si="0"/>
        <v>2.8397254082612781E-3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13.357865027054654</v>
      </c>
      <c r="D34" s="20">
        <f t="shared" si="0"/>
        <v>2.9640801900277934E-3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12.529785948490094</v>
      </c>
      <c r="D35" s="20">
        <f t="shared" si="0"/>
        <v>2.7803313059375275E-3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46</v>
      </c>
      <c r="C36" s="9">
        <f>[2]ALGO!$J$4</f>
        <v>11.993893715286148</v>
      </c>
      <c r="D36" s="20">
        <f t="shared" si="0"/>
        <v>2.6614180253187749E-3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22" t="s">
        <v>66</v>
      </c>
      <c r="C37" s="10">
        <f>[2]TIA!$J$4</f>
        <v>12.844124457268736</v>
      </c>
      <c r="D37" s="20">
        <f t="shared" si="0"/>
        <v>2.850082313673162E-3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65</v>
      </c>
      <c r="C38" s="10">
        <f>[2]DYDX!$J$4</f>
        <v>11.416772066602951</v>
      </c>
      <c r="D38" s="20">
        <f t="shared" si="0"/>
        <v>2.5333560301845693E-3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7" t="s">
        <v>1</v>
      </c>
      <c r="C39" s="1">
        <f>$T$2</f>
        <v>10.5</v>
      </c>
      <c r="D39" s="20">
        <f t="shared" si="0"/>
        <v>2.3299263716362218E-3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54</v>
      </c>
      <c r="C40" s="9">
        <f>[2]LINK!$J$4</f>
        <v>9.3915398094393403</v>
      </c>
      <c r="D40" s="20">
        <f t="shared" si="0"/>
        <v>2.0839615497413463E-3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51</v>
      </c>
      <c r="C41" s="9">
        <f>[2]DOGE!$J$4</f>
        <v>5.6898996657677241</v>
      </c>
      <c r="D41" s="20">
        <f t="shared" si="0"/>
        <v>1.2625759317367946E-3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5.1048907972377071</v>
      </c>
      <c r="D42" s="20">
        <f t="shared" si="0"/>
        <v>1.1327637802673513E-3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33</v>
      </c>
      <c r="C43" s="1">
        <f>[2]EGLD!$J$4</f>
        <v>5.2568081990310294</v>
      </c>
      <c r="D43" s="20">
        <f t="shared" si="0"/>
        <v>1.1664739098624674E-3</v>
      </c>
    </row>
    <row r="44" spans="2:14">
      <c r="B44" s="22" t="s">
        <v>56</v>
      </c>
      <c r="C44" s="9">
        <f>[2]SHIB!$J$4</f>
        <v>4.6739790671769619</v>
      </c>
      <c r="D44" s="20">
        <f t="shared" si="0"/>
        <v>1.0371454370563114E-3</v>
      </c>
    </row>
    <row r="45" spans="2:14">
      <c r="B45" s="22" t="s">
        <v>23</v>
      </c>
      <c r="C45" s="9">
        <f>[2]LUNA!J4</f>
        <v>3.6991306012361909</v>
      </c>
      <c r="D45" s="20">
        <f t="shared" si="0"/>
        <v>8.208287561854051E-4</v>
      </c>
    </row>
    <row r="46" spans="2:14">
      <c r="B46" s="22" t="s">
        <v>36</v>
      </c>
      <c r="C46" s="9">
        <f>[2]AMP!$J$4</f>
        <v>3.5563199119466176</v>
      </c>
      <c r="D46" s="20">
        <f t="shared" si="0"/>
        <v>7.8913938560185048E-4</v>
      </c>
    </row>
    <row r="47" spans="2:14">
      <c r="B47" s="22" t="s">
        <v>64</v>
      </c>
      <c r="C47" s="10">
        <f>[2]ACE!$J$4</f>
        <v>3.3713101135724899</v>
      </c>
      <c r="D47" s="20">
        <f t="shared" si="0"/>
        <v>7.4808612767394761E-4</v>
      </c>
    </row>
    <row r="48" spans="2:14">
      <c r="B48" s="22" t="s">
        <v>40</v>
      </c>
      <c r="C48" s="9">
        <f>[2]SHPING!$J$4</f>
        <v>2.8843569269331431</v>
      </c>
      <c r="D48" s="20">
        <f t="shared" si="0"/>
        <v>6.4003231135934674E-4</v>
      </c>
    </row>
    <row r="49" spans="2:4">
      <c r="B49" s="22" t="s">
        <v>62</v>
      </c>
      <c r="C49" s="10">
        <f>[2]SEI!$J$4</f>
        <v>2.1979311848175835</v>
      </c>
      <c r="D49" s="20">
        <f t="shared" si="0"/>
        <v>4.8771598386172706E-4</v>
      </c>
    </row>
    <row r="50" spans="2:4">
      <c r="B50" s="22" t="s">
        <v>50</v>
      </c>
      <c r="C50" s="9">
        <f>[2]KAVA!$J$4</f>
        <v>2.6558893533069137</v>
      </c>
      <c r="D50" s="20">
        <f t="shared" si="0"/>
        <v>5.8933587089691889E-4</v>
      </c>
    </row>
    <row r="51" spans="2:4">
      <c r="B51" s="7" t="s">
        <v>25</v>
      </c>
      <c r="C51" s="1">
        <f>[2]POLIS!J4</f>
        <v>2.7276377976483621</v>
      </c>
      <c r="D51" s="20">
        <f t="shared" si="0"/>
        <v>6.0525668923930125E-4</v>
      </c>
    </row>
    <row r="52" spans="2:4">
      <c r="B52" s="7" t="s">
        <v>28</v>
      </c>
      <c r="C52" s="1">
        <f>[2]ATLAS!O47</f>
        <v>2.1768882772036839</v>
      </c>
      <c r="D52" s="20">
        <f t="shared" si="0"/>
        <v>4.8304661001548615E-4</v>
      </c>
    </row>
    <row r="53" spans="2:4">
      <c r="B53" s="22" t="s">
        <v>63</v>
      </c>
      <c r="C53" s="10">
        <f>[2]MEME!$J$4</f>
        <v>1.8425547308003973</v>
      </c>
      <c r="D53" s="20">
        <f t="shared" si="0"/>
        <v>4.0885874842618329E-4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3.7651468151081544E-4</v>
      </c>
    </row>
    <row r="55" spans="2:4">
      <c r="B55" s="22" t="s">
        <v>43</v>
      </c>
      <c r="C55" s="9">
        <f>[2]TRX!$J$4</f>
        <v>0.99648280786800403</v>
      </c>
      <c r="D55" s="20">
        <f t="shared" si="0"/>
        <v>2.211172926603593E-4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2023-12-29T14:38:37Z</dcterms:modified>
</cp:coreProperties>
</file>