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8" l="1"/>
  <c r="C35"/>
  <c r="C23" l="1"/>
  <c r="C20"/>
  <c r="C44" l="1"/>
  <c r="C16" l="1"/>
  <c r="C12" l="1"/>
  <c r="C13" l="1"/>
  <c r="C31" l="1"/>
  <c r="C49" l="1"/>
  <c r="C52" l="1"/>
  <c r="C33" l="1"/>
  <c r="C39" l="1"/>
  <c r="C26" l="1"/>
  <c r="C17" l="1"/>
  <c r="C22" l="1"/>
  <c r="C30" l="1"/>
  <c r="C25"/>
  <c r="C24" l="1"/>
  <c r="C15" l="1"/>
  <c r="C34" l="1"/>
  <c r="C28" l="1"/>
  <c r="C7" l="1"/>
  <c r="D43" l="1"/>
  <c r="D30"/>
  <c r="D50"/>
  <c r="D23"/>
  <c r="D20"/>
  <c r="D39"/>
  <c r="D41"/>
  <c r="N8"/>
  <c r="D35"/>
  <c r="D24"/>
  <c r="D42"/>
  <c r="D32"/>
  <c r="D48"/>
  <c r="D49"/>
  <c r="D31"/>
  <c r="D7"/>
  <c r="E7" s="1"/>
  <c r="D46"/>
  <c r="D27"/>
  <c r="D38"/>
  <c r="D19"/>
  <c r="D33"/>
  <c r="D17"/>
  <c r="D21"/>
  <c r="D16"/>
  <c r="D34"/>
  <c r="D15"/>
  <c r="D29"/>
  <c r="D12"/>
  <c r="N9"/>
  <c r="D47"/>
  <c r="M8"/>
  <c r="D45"/>
  <c r="D44"/>
  <c r="M9"/>
  <c r="D54"/>
  <c r="D51"/>
  <c r="D13"/>
  <c r="D14"/>
  <c r="D36"/>
  <c r="D22"/>
  <c r="D53"/>
  <c r="D55"/>
  <c r="D52"/>
  <c r="D25"/>
  <c r="D37"/>
  <c r="Q3"/>
  <c r="D40"/>
  <c r="D18"/>
  <c r="D26"/>
  <c r="D28"/>
  <c r="M10" l="1"/>
  <c r="N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<sst xmlns="http://schemas.openxmlformats.org/spreadsheetml/2006/main" count="107" uniqueCount="67">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</sst>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1256.754063448408</c:v>
                </c:pt>
                <c:pt idx="1">
                  <c:v>1293.6564199590875</c:v>
                </c:pt>
                <c:pt idx="2">
                  <c:v>595.88</c:v>
                </c:pt>
                <c:pt idx="3">
                  <c:v>251.21198515744541</c:v>
                </c:pt>
                <c:pt idx="4">
                  <c:v>1093.7213116616147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1293.6564199590875</v>
          </cell>
        </row>
      </sheetData>
      <sheetData sheetId="1">
        <row r="4">
          <cell r="J4">
            <v>1256.754063448408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3.1306320670944774</v>
          </cell>
        </row>
      </sheetData>
      <sheetData sheetId="4">
        <row r="47">
          <cell r="M47">
            <v>112.44999999999999</v>
          </cell>
          <cell r="O47">
            <v>2.181727206220426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3.6523874823880691</v>
          </cell>
        </row>
      </sheetData>
      <sheetData sheetId="8">
        <row r="4">
          <cell r="J4">
            <v>44.7514269752931</v>
          </cell>
        </row>
      </sheetData>
      <sheetData sheetId="9">
        <row r="4">
          <cell r="J4">
            <v>11.683270599572657</v>
          </cell>
        </row>
      </sheetData>
      <sheetData sheetId="10">
        <row r="4">
          <cell r="J4">
            <v>24.572556497654453</v>
          </cell>
        </row>
      </sheetData>
      <sheetData sheetId="11">
        <row r="4">
          <cell r="J4">
            <v>14.315874586325258</v>
          </cell>
        </row>
      </sheetData>
      <sheetData sheetId="12">
        <row r="4">
          <cell r="J4">
            <v>61.642068984248276</v>
          </cell>
        </row>
      </sheetData>
      <sheetData sheetId="13">
        <row r="4">
          <cell r="J4">
            <v>3.6776306353329766</v>
          </cell>
        </row>
      </sheetData>
      <sheetData sheetId="14">
        <row r="4">
          <cell r="J4">
            <v>218.11055352345448</v>
          </cell>
        </row>
      </sheetData>
      <sheetData sheetId="15">
        <row r="4">
          <cell r="J4">
            <v>5.6722900595935561</v>
          </cell>
        </row>
      </sheetData>
      <sheetData sheetId="16">
        <row r="4">
          <cell r="J4">
            <v>38.869187737027076</v>
          </cell>
        </row>
      </sheetData>
      <sheetData sheetId="17">
        <row r="4">
          <cell r="J4">
            <v>5.330425682010576</v>
          </cell>
        </row>
      </sheetData>
      <sheetData sheetId="18">
        <row r="4">
          <cell r="J4">
            <v>5.1786128563495675</v>
          </cell>
        </row>
      </sheetData>
      <sheetData sheetId="19">
        <row r="4">
          <cell r="J4">
            <v>13.642898230954795</v>
          </cell>
        </row>
      </sheetData>
      <sheetData sheetId="20">
        <row r="4">
          <cell r="J4">
            <v>2.6688787292363569</v>
          </cell>
        </row>
      </sheetData>
      <sheetData sheetId="21">
        <row r="4">
          <cell r="J4">
            <v>15.231039140280554</v>
          </cell>
        </row>
      </sheetData>
      <sheetData sheetId="22">
        <row r="4">
          <cell r="J4">
            <v>9.0780353850321109</v>
          </cell>
        </row>
      </sheetData>
      <sheetData sheetId="23">
        <row r="4">
          <cell r="J4">
            <v>12.330737569244969</v>
          </cell>
        </row>
      </sheetData>
      <sheetData sheetId="24">
        <row r="4">
          <cell r="J4">
            <v>3.7829192192595751</v>
          </cell>
        </row>
      </sheetData>
      <sheetData sheetId="25">
        <row r="4">
          <cell r="J4">
            <v>18.809329117446833</v>
          </cell>
        </row>
      </sheetData>
      <sheetData sheetId="26">
        <row r="4">
          <cell r="J4">
            <v>60.955402404304877</v>
          </cell>
        </row>
      </sheetData>
      <sheetData sheetId="27">
        <row r="4">
          <cell r="J4">
            <v>1.8991527699908395</v>
          </cell>
        </row>
      </sheetData>
      <sheetData sheetId="28">
        <row r="4">
          <cell r="J4">
            <v>46.239376712913327</v>
          </cell>
        </row>
      </sheetData>
      <sheetData sheetId="29">
        <row r="4">
          <cell r="J4">
            <v>41.970341062002362</v>
          </cell>
        </row>
      </sheetData>
      <sheetData sheetId="30">
        <row r="4">
          <cell r="J4">
            <v>2.799884838318405</v>
          </cell>
        </row>
      </sheetData>
      <sheetData sheetId="31">
        <row r="4">
          <cell r="J4">
            <v>4.7240870361728566</v>
          </cell>
        </row>
      </sheetData>
      <sheetData sheetId="32">
        <row r="4">
          <cell r="J4">
            <v>2.8538356091271417</v>
          </cell>
        </row>
      </sheetData>
      <sheetData sheetId="33">
        <row r="4">
          <cell r="J4">
            <v>251.21198515744541</v>
          </cell>
        </row>
      </sheetData>
      <sheetData sheetId="34">
        <row r="4">
          <cell r="J4">
            <v>0.97513634369361535</v>
          </cell>
        </row>
      </sheetData>
      <sheetData sheetId="35">
        <row r="4">
          <cell r="J4">
            <v>12.62972980584586</v>
          </cell>
        </row>
      </sheetData>
      <sheetData sheetId="36">
        <row r="4">
          <cell r="J4">
            <v>19.444745529870737</v>
          </cell>
        </row>
      </sheetData>
      <sheetData sheetId="37">
        <row r="4">
          <cell r="J4">
            <v>10.826494933245677</v>
          </cell>
        </row>
      </sheetData>
      <sheetData sheetId="38">
        <row r="4">
          <cell r="J4">
            <v>9.823848732108825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10.84+5.53</f>
        <v>16.37</v>
      </c>
      <c r="J2" t="s">
        <v>6</v>
      </c>
      <c r="K2" s="9">
        <f>13.17+37.53</f>
        <v>50.7</v>
      </c>
      <c r="M2" t="s">
        <v>59</v>
      </c>
      <c r="N2" s="9">
        <f>595.88</f>
        <v>595.88</v>
      </c>
      <c r="P2" t="s">
        <v>8</v>
      </c>
      <c r="Q2" s="10">
        <f>N2+K2+H2</f>
        <v>662.95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0.14761010193229743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4491.2237802265554</v>
      </c>
      <c r="D7" s="20">
        <f>(C7*[1]Feuil1!$K$2-C4)/C4</f>
        <v>0.5755642405575041</v>
      </c>
      <c r="E7" s="31">
        <f>C7-C7/(1+D7)</f>
        <v>1640.6743296771051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1256.754063448408</v>
      </c>
    </row>
    <row r="9" spans="2:20">
      <c r="M9" s="17" t="str">
        <f>IF(C13&gt;C7*Params!F8,B13,"Others")</f>
        <v>ETH</v>
      </c>
      <c r="N9" s="18">
        <f>IF(C13&gt;C7*0.1,C13,C7)</f>
        <v>1293.6564199590875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595.88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251.21198515744541</v>
      </c>
    </row>
    <row r="12" spans="2:20">
      <c r="B12" s="7" t="s">
        <v>4</v>
      </c>
      <c r="C12" s="1">
        <f>[2]BTC!J4</f>
        <v>1256.754063448408</v>
      </c>
      <c r="D12" s="20">
        <f>C12/$C$7</f>
        <v>0.2798244142234686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1093.7213116616147</v>
      </c>
    </row>
    <row r="13" spans="2:20">
      <c r="B13" s="7" t="s">
        <v>19</v>
      </c>
      <c r="C13" s="1">
        <f>[2]ETH!J4</f>
        <v>1293.6564199590875</v>
      </c>
      <c r="D13" s="20">
        <f t="shared" ref="D13:D55" si="0">C13/$C$7</f>
        <v>0.28804096238861432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595.88</v>
      </c>
      <c r="D14" s="20">
        <f t="shared" si="0"/>
        <v>0.13267653298049234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251.21198515744541</v>
      </c>
      <c r="D15" s="20">
        <f t="shared" si="0"/>
        <v>5.5933971997443703E-2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218.11055352345448</v>
      </c>
      <c r="D16" s="20">
        <f t="shared" si="0"/>
        <v>4.8563724320245763E-2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2.5037719228127073E-2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2.3601585043854782E-2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1.3927161740501098E-2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61.642068984248276</v>
      </c>
      <c r="D20" s="20">
        <f t="shared" si="0"/>
        <v>1.372500503217829E-2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1.1288682657768279E-2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46.239376712913327</v>
      </c>
      <c r="D22" s="20">
        <f t="shared" si="0"/>
        <v>1.0295496055327001E-2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60.955402404304877</v>
      </c>
      <c r="D23" s="20">
        <f t="shared" si="0"/>
        <v>1.3572114280448978E-2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44.7514269752931</v>
      </c>
      <c r="D24" s="20">
        <f t="shared" si="0"/>
        <v>9.964194430106009E-3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41.970341062002362</v>
      </c>
      <c r="D25" s="20">
        <f t="shared" si="0"/>
        <v>9.3449676782494263E-3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38.869187737027076</v>
      </c>
      <c r="D26" s="20">
        <f t="shared" si="0"/>
        <v>8.6544758486886975E-3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16.37</v>
      </c>
      <c r="D27" s="20">
        <f t="shared" si="0"/>
        <v>3.6448862940368187E-3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24.572556497654453</v>
      </c>
      <c r="D28" s="20">
        <f t="shared" si="0"/>
        <v>5.4712385087199809E-3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18.809329117446833</v>
      </c>
      <c r="D29" s="20">
        <f t="shared" si="0"/>
        <v>4.1880186866346735E-3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19.444745529870737</v>
      </c>
      <c r="D30" s="20">
        <f t="shared" si="0"/>
        <v>4.329498257352446E-3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13.642898230954795</v>
      </c>
      <c r="D31" s="20">
        <f t="shared" si="0"/>
        <v>3.0376794607786372E-3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14.315874586325258</v>
      </c>
      <c r="D32" s="20">
        <f t="shared" si="0"/>
        <v>3.1875219955312729E-3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11.683270599572657</v>
      </c>
      <c r="D33" s="20">
        <f t="shared" si="0"/>
        <v>2.6013557042092669E-3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12.62972980584586</v>
      </c>
      <c r="D34" s="20">
        <f t="shared" si="0"/>
        <v>2.8120909631469682E-3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15.231039140280554</v>
      </c>
      <c r="D35" s="20">
        <f t="shared" si="0"/>
        <v>3.3912892978831348E-3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12.330737569244969</v>
      </c>
      <c r="D36" s="20">
        <f t="shared" si="0"/>
        <v>2.7455184093772671E-3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2.3378928581176905E-3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9.0780353850321109</v>
      </c>
      <c r="D38" s="20">
        <f t="shared" si="0"/>
        <v>2.0212832468958332E-3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5.330425682010576</v>
      </c>
      <c r="D39" s="20">
        <f t="shared" si="0"/>
        <v>1.1868537269237758E-3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5.6722900595935561</v>
      </c>
      <c r="D40" s="20">
        <f t="shared" si="0"/>
        <v>1.2629720399519755E-3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4.7240870361728566</v>
      </c>
      <c r="D41" s="20">
        <f t="shared" si="0"/>
        <v>1.0518485088566562E-3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5.1786128563495675</v>
      </c>
      <c r="D42" s="20">
        <f t="shared" si="0"/>
        <v>1.1530516201729627E-3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3.6523874823880691</v>
      </c>
      <c r="D43" s="20">
        <f t="shared" si="0"/>
        <v>8.1322767715747801E-4</v>
      </c>
    </row>
    <row r="44" spans="2:14">
      <c r="B44" s="22" t="s">
        <v>23</v>
      </c>
      <c r="C44" s="9">
        <f>[2]LUNA!J4</f>
        <v>3.7829192192595751</v>
      </c>
      <c r="D44" s="20">
        <f t="shared" si="0"/>
        <v>8.4229141195648672E-4</v>
      </c>
    </row>
    <row r="45" spans="2:14">
      <c r="B45" s="22" t="s">
        <v>36</v>
      </c>
      <c r="C45" s="9">
        <f>[2]AMP!$J$4</f>
        <v>3.6776306353329766</v>
      </c>
      <c r="D45" s="20">
        <f t="shared" si="0"/>
        <v>8.1884822829902774E-4</v>
      </c>
    </row>
    <row r="46" spans="2:14">
      <c r="B46" s="7" t="s">
        <v>25</v>
      </c>
      <c r="C46" s="1">
        <f>[2]POLIS!J4</f>
        <v>3.1306320670944774</v>
      </c>
      <c r="D46" s="20">
        <f t="shared" si="0"/>
        <v>6.970554620051811E-4</v>
      </c>
    </row>
    <row r="47" spans="2:14">
      <c r="B47" s="22" t="s">
        <v>40</v>
      </c>
      <c r="C47" s="9">
        <f>[2]SHPING!$J$4</f>
        <v>2.8538356091271417</v>
      </c>
      <c r="D47" s="20">
        <f t="shared" si="0"/>
        <v>6.3542494179240892E-4</v>
      </c>
    </row>
    <row r="48" spans="2:14">
      <c r="B48" s="22" t="s">
        <v>50</v>
      </c>
      <c r="C48" s="9">
        <f>[2]KAVA!$J$4</f>
        <v>2.6688787292363569</v>
      </c>
      <c r="D48" s="20">
        <f t="shared" si="0"/>
        <v>5.9424309716799018E-4</v>
      </c>
    </row>
    <row r="49" spans="2:4">
      <c r="B49" s="22" t="s">
        <v>62</v>
      </c>
      <c r="C49" s="10">
        <f>[2]SEI!$J$4</f>
        <v>2.799884838318405</v>
      </c>
      <c r="D49" s="20">
        <f t="shared" si="0"/>
        <v>6.2341245400539085E-4</v>
      </c>
    </row>
    <row r="50" spans="2:4">
      <c r="B50" s="22" t="s">
        <v>65</v>
      </c>
      <c r="C50" s="10">
        <f>[2]DYDX!$J$4</f>
        <v>9.823848732108825</v>
      </c>
      <c r="D50" s="20">
        <f t="shared" si="0"/>
        <v>2.1873434085738809E-3</v>
      </c>
    </row>
    <row r="51" spans="2:4">
      <c r="B51" s="22" t="s">
        <v>66</v>
      </c>
      <c r="C51" s="10">
        <f>[2]TIA!$J$4</f>
        <v>10.826494933245677</v>
      </c>
      <c r="D51" s="20">
        <f t="shared" si="0"/>
        <v>2.4105890650364219E-3</v>
      </c>
    </row>
    <row r="52" spans="2:4">
      <c r="B52" s="7" t="s">
        <v>28</v>
      </c>
      <c r="C52" s="1">
        <f>[2]ATLAS!O47</f>
        <v>2.181727206220426</v>
      </c>
      <c r="D52" s="20">
        <f t="shared" si="0"/>
        <v>4.8577566226512341E-4</v>
      </c>
    </row>
    <row r="53" spans="2:4">
      <c r="B53" s="22" t="s">
        <v>63</v>
      </c>
      <c r="C53" s="10">
        <f>[2]MEME!$J$4</f>
        <v>1.8991527699908395</v>
      </c>
      <c r="D53" s="20">
        <f t="shared" si="0"/>
        <v>4.228586378510488E-4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3.7780206087045765E-4</v>
      </c>
    </row>
    <row r="55" spans="2:4">
      <c r="B55" s="22" t="s">
        <v>43</v>
      </c>
      <c r="C55" s="9">
        <f>[2]TRX!$J$4</f>
        <v>0.97513634369361535</v>
      </c>
      <c r="D55" s="20">
        <f t="shared" si="0"/>
        <v>2.1712040891545725E-4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2023-12-27T11:40:29Z</dcterms:modified>
</cp:coreProperties>
</file>