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6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1"/>
  <c r="C10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O6"/>
  <c r="N6"/>
  <c r="E6"/>
  <c r="D6"/>
  <c r="D14" s="1"/>
  <c r="T5"/>
  <c r="S5" s="1"/>
  <c r="R5"/>
  <c r="R18" s="1"/>
  <c r="C5"/>
  <c r="O8" s="1"/>
  <c r="P8" s="1"/>
  <c r="J4"/>
  <c r="B10" i="30"/>
  <c r="N9"/>
  <c r="N8"/>
  <c r="O7"/>
  <c r="P7" s="1"/>
  <c r="N7"/>
  <c r="N6"/>
  <c r="E6"/>
  <c r="D6"/>
  <c r="D10" s="1"/>
  <c r="C5"/>
  <c r="O9" s="1"/>
  <c r="P9" s="1"/>
  <c r="J4"/>
  <c r="D13" i="29"/>
  <c r="B13"/>
  <c r="G12"/>
  <c r="N9"/>
  <c r="N8"/>
  <c r="N7"/>
  <c r="Q6"/>
  <c r="Q9" s="1"/>
  <c r="N6"/>
  <c r="E6"/>
  <c r="D6"/>
  <c r="C5"/>
  <c r="O9" s="1"/>
  <c r="P9" s="1"/>
  <c r="J4"/>
  <c r="K4" s="1"/>
  <c r="D39" i="28"/>
  <c r="C39"/>
  <c r="S25" s="1"/>
  <c r="D38"/>
  <c r="C38"/>
  <c r="O8" s="1"/>
  <c r="C37"/>
  <c r="C36"/>
  <c r="C35"/>
  <c r="C34"/>
  <c r="B34"/>
  <c r="D33"/>
  <c r="C33" s="1"/>
  <c r="C32"/>
  <c r="C31"/>
  <c r="C30"/>
  <c r="D29"/>
  <c r="C29"/>
  <c r="C28"/>
  <c r="B28"/>
  <c r="C27"/>
  <c r="C26"/>
  <c r="B26"/>
  <c r="T25"/>
  <c r="R25"/>
  <c r="C25"/>
  <c r="T24"/>
  <c r="S24"/>
  <c r="R24"/>
  <c r="N24"/>
  <c r="C24"/>
  <c r="T23"/>
  <c r="S23" s="1"/>
  <c r="R23"/>
  <c r="N23"/>
  <c r="C23"/>
  <c r="O6" s="1"/>
  <c r="T22"/>
  <c r="S22"/>
  <c r="R22"/>
  <c r="C22"/>
  <c r="O23" s="1"/>
  <c r="P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N14"/>
  <c r="E14"/>
  <c r="B14"/>
  <c r="T13"/>
  <c r="R13"/>
  <c r="B13"/>
  <c r="D13" s="1"/>
  <c r="T12"/>
  <c r="S12"/>
  <c r="R12"/>
  <c r="E12"/>
  <c r="T11"/>
  <c r="S11"/>
  <c r="R11"/>
  <c r="C11"/>
  <c r="T10"/>
  <c r="S10"/>
  <c r="R10"/>
  <c r="C10"/>
  <c r="U9"/>
  <c r="R9"/>
  <c r="O9"/>
  <c r="C9"/>
  <c r="B9"/>
  <c r="T8"/>
  <c r="R8"/>
  <c r="P8"/>
  <c r="N8"/>
  <c r="B8"/>
  <c r="C8" s="1"/>
  <c r="T7"/>
  <c r="R7"/>
  <c r="P7"/>
  <c r="N7"/>
  <c r="C7"/>
  <c r="T6"/>
  <c r="N6"/>
  <c r="P6" s="1"/>
  <c r="B6"/>
  <c r="S5"/>
  <c r="D5"/>
  <c r="D41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K4"/>
  <c r="B10" i="25"/>
  <c r="E7"/>
  <c r="D7"/>
  <c r="O6"/>
  <c r="E6"/>
  <c r="D6"/>
  <c r="D10" s="1"/>
  <c r="G9" s="1"/>
  <c r="C5"/>
  <c r="O7" s="1"/>
  <c r="J4"/>
  <c r="K4" s="1"/>
  <c r="N17" i="24"/>
  <c r="N16"/>
  <c r="B16"/>
  <c r="D16" s="1"/>
  <c r="T9" s="1"/>
  <c r="D15"/>
  <c r="B15"/>
  <c r="B18" s="1"/>
  <c r="N14"/>
  <c r="C14"/>
  <c r="C13"/>
  <c r="C12"/>
  <c r="C11"/>
  <c r="T10"/>
  <c r="R10"/>
  <c r="N15" s="1"/>
  <c r="C10"/>
  <c r="R9"/>
  <c r="O9"/>
  <c r="C9"/>
  <c r="T8"/>
  <c r="S8"/>
  <c r="R8"/>
  <c r="N8"/>
  <c r="C8"/>
  <c r="T7"/>
  <c r="S7" s="1"/>
  <c r="R7"/>
  <c r="O7"/>
  <c r="C7"/>
  <c r="T6"/>
  <c r="T17" s="1"/>
  <c r="R6"/>
  <c r="U6" s="1"/>
  <c r="N6"/>
  <c r="E6"/>
  <c r="D6"/>
  <c r="D18" s="1"/>
  <c r="G17" s="1"/>
  <c r="T5"/>
  <c r="S5"/>
  <c r="R5"/>
  <c r="R17" s="1"/>
  <c r="C5"/>
  <c r="O15" s="1"/>
  <c r="P15" s="1"/>
  <c r="J4"/>
  <c r="B35" i="23"/>
  <c r="C34"/>
  <c r="C33"/>
  <c r="B32"/>
  <c r="C31"/>
  <c r="C30"/>
  <c r="C29"/>
  <c r="C28"/>
  <c r="C27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T37" s="1"/>
  <c r="D5"/>
  <c r="D15" i="22"/>
  <c r="D14"/>
  <c r="D13"/>
  <c r="D12"/>
  <c r="D11"/>
  <c r="D10"/>
  <c r="D9"/>
  <c r="D8"/>
  <c r="B7"/>
  <c r="C7" s="1"/>
  <c r="E6"/>
  <c r="D6"/>
  <c r="D5"/>
  <c r="B15" i="21"/>
  <c r="J4" s="1"/>
  <c r="C13"/>
  <c r="C12"/>
  <c r="C11"/>
  <c r="C10"/>
  <c r="C9"/>
  <c r="T8"/>
  <c r="R8"/>
  <c r="C8"/>
  <c r="T7"/>
  <c r="R7"/>
  <c r="R21" s="1"/>
  <c r="C7"/>
  <c r="R6"/>
  <c r="N6"/>
  <c r="E6"/>
  <c r="D6"/>
  <c r="T5"/>
  <c r="S5"/>
  <c r="R5"/>
  <c r="C5"/>
  <c r="B10" i="20"/>
  <c r="J4" s="1"/>
  <c r="O9"/>
  <c r="P9" s="1"/>
  <c r="N9"/>
  <c r="T8"/>
  <c r="S8"/>
  <c r="R8"/>
  <c r="C8"/>
  <c r="R7"/>
  <c r="O7"/>
  <c r="D7"/>
  <c r="T6"/>
  <c r="R6"/>
  <c r="O6"/>
  <c r="O3" s="1"/>
  <c r="N6"/>
  <c r="N7" s="1"/>
  <c r="N8" s="1"/>
  <c r="P8" s="1"/>
  <c r="E6"/>
  <c r="D6"/>
  <c r="D10" s="1"/>
  <c r="G9" s="1"/>
  <c r="T5"/>
  <c r="R5"/>
  <c r="R21" s="1"/>
  <c r="C5"/>
  <c r="O8" s="1"/>
  <c r="K4"/>
  <c r="N3"/>
  <c r="P3" s="1"/>
  <c r="B10" i="19"/>
  <c r="N9"/>
  <c r="N8"/>
  <c r="O7"/>
  <c r="P7" s="1"/>
  <c r="N7"/>
  <c r="N6"/>
  <c r="E6"/>
  <c r="D6"/>
  <c r="D10" s="1"/>
  <c r="C5"/>
  <c r="O9" s="1"/>
  <c r="P9" s="1"/>
  <c r="J4"/>
  <c r="B10" i="18"/>
  <c r="N7"/>
  <c r="E6"/>
  <c r="D6"/>
  <c r="D10" s="1"/>
  <c r="G9" s="1"/>
  <c r="C5"/>
  <c r="O7" s="1"/>
  <c r="P7" s="1"/>
  <c r="J4"/>
  <c r="K4" s="1"/>
  <c r="B13" i="17"/>
  <c r="O9"/>
  <c r="O8"/>
  <c r="O7"/>
  <c r="O6"/>
  <c r="E6"/>
  <c r="D6"/>
  <c r="D13" s="1"/>
  <c r="J4"/>
  <c r="K4" s="1"/>
  <c r="C10" i="16"/>
  <c r="B9"/>
  <c r="D9" s="1"/>
  <c r="D8" s="1"/>
  <c r="T8" s="1"/>
  <c r="C8"/>
  <c r="B8"/>
  <c r="R8" s="1"/>
  <c r="S8" s="1"/>
  <c r="T7"/>
  <c r="R7"/>
  <c r="R13" s="1"/>
  <c r="C7"/>
  <c r="T6"/>
  <c r="S6"/>
  <c r="O6" s="1"/>
  <c r="R6"/>
  <c r="E6"/>
  <c r="D6"/>
  <c r="D14" s="1"/>
  <c r="T5"/>
  <c r="T13" s="1"/>
  <c r="R5"/>
  <c r="U5" s="1"/>
  <c r="C5"/>
  <c r="B13" i="15"/>
  <c r="O9"/>
  <c r="N8"/>
  <c r="O7"/>
  <c r="E6"/>
  <c r="D6"/>
  <c r="D13" s="1"/>
  <c r="C5"/>
  <c r="O8" s="1"/>
  <c r="P8" s="1"/>
  <c r="N24" i="14"/>
  <c r="N22"/>
  <c r="N17"/>
  <c r="B17"/>
  <c r="N16"/>
  <c r="O15"/>
  <c r="C15"/>
  <c r="O14"/>
  <c r="D14"/>
  <c r="C14" s="1"/>
  <c r="C13"/>
  <c r="C12"/>
  <c r="C11"/>
  <c r="T10"/>
  <c r="R10"/>
  <c r="E10"/>
  <c r="S9"/>
  <c r="R9"/>
  <c r="N15" s="1"/>
  <c r="D9"/>
  <c r="S8"/>
  <c r="O9" s="1"/>
  <c r="R8"/>
  <c r="O8"/>
  <c r="E8"/>
  <c r="S7"/>
  <c r="R7"/>
  <c r="T7" s="1"/>
  <c r="O7"/>
  <c r="E7"/>
  <c r="S6"/>
  <c r="R6"/>
  <c r="T6" s="1"/>
  <c r="O6"/>
  <c r="D6"/>
  <c r="R5"/>
  <c r="D5"/>
  <c r="J4"/>
  <c r="D13" i="13"/>
  <c r="B13"/>
  <c r="G12" s="1"/>
  <c r="C11"/>
  <c r="C10"/>
  <c r="N9"/>
  <c r="C9"/>
  <c r="N8"/>
  <c r="C8"/>
  <c r="N7"/>
  <c r="C7"/>
  <c r="T6"/>
  <c r="R6"/>
  <c r="N6"/>
  <c r="C6"/>
  <c r="O6" s="1"/>
  <c r="P6" s="1"/>
  <c r="T5"/>
  <c r="T15" s="1"/>
  <c r="R5"/>
  <c r="R15" s="1"/>
  <c r="C5"/>
  <c r="O9" s="1"/>
  <c r="P9" s="1"/>
  <c r="N17" i="12"/>
  <c r="N16"/>
  <c r="N15"/>
  <c r="N14"/>
  <c r="B13"/>
  <c r="J4" s="1"/>
  <c r="C11"/>
  <c r="C10"/>
  <c r="O16" s="1"/>
  <c r="P16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N51" i="2" l="1"/>
  <c r="O51" s="1"/>
  <c r="N52"/>
  <c r="O52" s="1"/>
  <c r="N50"/>
  <c r="O50" s="1"/>
  <c r="N76"/>
  <c r="N74"/>
  <c r="N75"/>
  <c r="O75" s="1"/>
  <c r="N73"/>
  <c r="O9"/>
  <c r="O14" s="1"/>
  <c r="N4"/>
  <c r="R21"/>
  <c r="B31"/>
  <c r="D30"/>
  <c r="T21" s="1"/>
  <c r="S21" s="1"/>
  <c r="B37"/>
  <c r="H37" i="5"/>
  <c r="H36"/>
  <c r="K4" i="4"/>
  <c r="P26"/>
  <c r="J14" i="5"/>
  <c r="I36"/>
  <c r="K36" s="1"/>
  <c r="I37"/>
  <c r="K37" s="1"/>
  <c r="P9" i="8"/>
  <c r="K4" i="12"/>
  <c r="O20" i="1"/>
  <c r="P20" s="1"/>
  <c r="O21"/>
  <c r="P21" s="1"/>
  <c r="O19"/>
  <c r="P19" s="1"/>
  <c r="J12"/>
  <c r="J13" s="1"/>
  <c r="J4"/>
  <c r="R22"/>
  <c r="R32" s="1"/>
  <c r="D39"/>
  <c r="N10"/>
  <c r="P10" s="1"/>
  <c r="T22"/>
  <c r="T18"/>
  <c r="S18" s="1"/>
  <c r="R18"/>
  <c r="G9" i="19"/>
  <c r="K4"/>
  <c r="D42" i="1"/>
  <c r="P23"/>
  <c r="O54" i="2"/>
  <c r="O38"/>
  <c r="P9" i="10"/>
  <c r="K4"/>
  <c r="P9" i="12"/>
  <c r="K4" i="21"/>
  <c r="C7" i="20"/>
  <c r="P6"/>
  <c r="D15" i="21"/>
  <c r="G14" s="1"/>
  <c r="T6"/>
  <c r="S6" s="1"/>
  <c r="O8"/>
  <c r="O6"/>
  <c r="C35" i="23"/>
  <c r="N9" s="1"/>
  <c r="R25"/>
  <c r="O9"/>
  <c r="P9" s="1"/>
  <c r="O8" i="24"/>
  <c r="P8" s="1"/>
  <c r="O6"/>
  <c r="P6" s="1"/>
  <c r="N9" i="25"/>
  <c r="N8"/>
  <c r="N6"/>
  <c r="T5" i="28"/>
  <c r="T41" s="1"/>
  <c r="S9"/>
  <c r="N9"/>
  <c r="N17"/>
  <c r="N16"/>
  <c r="O24"/>
  <c r="O26"/>
  <c r="P26" s="1"/>
  <c r="O25"/>
  <c r="G9" i="30"/>
  <c r="K4"/>
  <c r="G13" i="31"/>
  <c r="K4"/>
  <c r="O26" i="1"/>
  <c r="O28"/>
  <c r="N27" i="2"/>
  <c r="O27" s="1"/>
  <c r="N43"/>
  <c r="O43" s="1"/>
  <c r="M76"/>
  <c r="O9" i="21"/>
  <c r="K4" i="24"/>
  <c r="P6" i="25"/>
  <c r="G17" i="14"/>
  <c r="T5"/>
  <c r="N8"/>
  <c r="N6"/>
  <c r="N9" i="15"/>
  <c r="N7"/>
  <c r="J4"/>
  <c r="K4" s="1"/>
  <c r="O9" i="16"/>
  <c r="O8"/>
  <c r="N9" i="17"/>
  <c r="N7"/>
  <c r="O17" i="14"/>
  <c r="P17" s="1"/>
  <c r="O16"/>
  <c r="P16" s="1"/>
  <c r="N9" i="18"/>
  <c r="N8"/>
  <c r="N6"/>
  <c r="B37" i="23"/>
  <c r="J4" s="1"/>
  <c r="R9"/>
  <c r="S9" s="1"/>
  <c r="C9"/>
  <c r="O6" s="1"/>
  <c r="P6" s="1"/>
  <c r="C32"/>
  <c r="R24"/>
  <c r="O17" i="24"/>
  <c r="P17" s="1"/>
  <c r="O16"/>
  <c r="P16" s="1"/>
  <c r="O14"/>
  <c r="P14" s="1"/>
  <c r="N9"/>
  <c r="P9" s="1"/>
  <c r="N7"/>
  <c r="P7" s="1"/>
  <c r="R6" i="28"/>
  <c r="R41" s="1"/>
  <c r="C6"/>
  <c r="B41"/>
  <c r="J4" s="1"/>
  <c r="K4" s="1"/>
  <c r="P14"/>
  <c r="O3"/>
  <c r="P6" i="1"/>
  <c r="O27"/>
  <c r="N26" i="2"/>
  <c r="O26" s="1"/>
  <c r="O30" s="1"/>
  <c r="O65"/>
  <c r="O70" s="1"/>
  <c r="M74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O15"/>
  <c r="P15" s="1"/>
  <c r="O17"/>
  <c r="P17" s="1"/>
  <c r="P6" i="14"/>
  <c r="T8"/>
  <c r="N9"/>
  <c r="P9" s="1"/>
  <c r="P15"/>
  <c r="D17"/>
  <c r="P9" i="15"/>
  <c r="P7" i="17"/>
  <c r="P9"/>
  <c r="O8" i="18"/>
  <c r="P8" s="1"/>
  <c r="O9"/>
  <c r="P9" s="1"/>
  <c r="N3" i="1"/>
  <c r="P3" s="1"/>
  <c r="N26"/>
  <c r="N27"/>
  <c r="N28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P11" s="1"/>
  <c r="N8"/>
  <c r="P8" s="1"/>
  <c r="K4" i="11"/>
  <c r="O7"/>
  <c r="P7" s="1"/>
  <c r="N8" i="12"/>
  <c r="P8" s="1"/>
  <c r="P11" s="1"/>
  <c r="O14"/>
  <c r="P14" s="1"/>
  <c r="P19" s="1"/>
  <c r="J4" i="13"/>
  <c r="K4" s="1"/>
  <c r="S5"/>
  <c r="O7"/>
  <c r="P7" s="1"/>
  <c r="P12" s="1"/>
  <c r="O8"/>
  <c r="P8" s="1"/>
  <c r="K4" i="14"/>
  <c r="R37"/>
  <c r="N7"/>
  <c r="P7" s="1"/>
  <c r="P8"/>
  <c r="G12" i="15"/>
  <c r="N6"/>
  <c r="P7"/>
  <c r="O7" i="16"/>
  <c r="S7"/>
  <c r="B14"/>
  <c r="G13" s="1"/>
  <c r="G12" i="17"/>
  <c r="N6"/>
  <c r="P6" s="1"/>
  <c r="P11" s="1"/>
  <c r="N8"/>
  <c r="P8" s="1"/>
  <c r="O6" i="18"/>
  <c r="P6" s="1"/>
  <c r="P11" s="1"/>
  <c r="S5" i="20"/>
  <c r="S6"/>
  <c r="P7"/>
  <c r="T7"/>
  <c r="S7" s="1"/>
  <c r="N9" i="21"/>
  <c r="T21"/>
  <c r="O7"/>
  <c r="S7"/>
  <c r="N8"/>
  <c r="U8"/>
  <c r="D17" i="22"/>
  <c r="B17"/>
  <c r="J4" s="1"/>
  <c r="E35" i="23"/>
  <c r="R37"/>
  <c r="N7" i="25"/>
  <c r="P7" s="1"/>
  <c r="O8"/>
  <c r="P8" s="1"/>
  <c r="O9"/>
  <c r="P9" s="1"/>
  <c r="S5" i="26"/>
  <c r="G41" i="28"/>
  <c r="P9"/>
  <c r="P11" s="1"/>
  <c r="S13"/>
  <c r="O6" i="29"/>
  <c r="P6" s="1"/>
  <c r="O7"/>
  <c r="P7" s="1"/>
  <c r="Q7"/>
  <c r="O8"/>
  <c r="P8" s="1"/>
  <c r="Q8"/>
  <c r="O9" i="31"/>
  <c r="P9" s="1"/>
  <c r="T18"/>
  <c r="S5" i="32"/>
  <c r="T5" s="1"/>
  <c r="T32" s="1"/>
  <c r="W32" s="1"/>
  <c r="O6"/>
  <c r="O8"/>
  <c r="P8" s="1"/>
  <c r="N9"/>
  <c r="P9" s="1"/>
  <c r="R32"/>
  <c r="O7" i="33"/>
  <c r="P7" s="1"/>
  <c r="O6" i="34"/>
  <c r="P6" s="1"/>
  <c r="O8"/>
  <c r="P8" s="1"/>
  <c r="O9"/>
  <c r="P9" s="1"/>
  <c r="T9" i="14"/>
  <c r="N14"/>
  <c r="P14" s="1"/>
  <c r="P19" s="1"/>
  <c r="N23"/>
  <c r="N25"/>
  <c r="O6" i="15"/>
  <c r="P6" s="1"/>
  <c r="P11" s="1"/>
  <c r="O6" i="19"/>
  <c r="P6" s="1"/>
  <c r="O8"/>
  <c r="P8" s="1"/>
  <c r="N7" i="2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N25" i="28"/>
  <c r="O6" i="30"/>
  <c r="P6" s="1"/>
  <c r="P11" s="1"/>
  <c r="O8"/>
  <c r="P8" s="1"/>
  <c r="O7" i="31"/>
  <c r="O7" i="32"/>
  <c r="O6" i="33"/>
  <c r="P6" s="1"/>
  <c r="P11" s="1"/>
  <c r="O8"/>
  <c r="P8" s="1"/>
  <c r="P11" i="8" l="1"/>
  <c r="P7" i="31"/>
  <c r="P11" s="1"/>
  <c r="N3"/>
  <c r="P6" i="32"/>
  <c r="P12" s="1"/>
  <c r="N3"/>
  <c r="O3"/>
  <c r="M38" i="5"/>
  <c r="L39"/>
  <c r="T37" i="14"/>
  <c r="S5"/>
  <c r="N3" i="21"/>
  <c r="P6"/>
  <c r="O3"/>
  <c r="P3" s="1"/>
  <c r="I42" i="1"/>
  <c r="G7"/>
  <c r="O13"/>
  <c r="P13" s="1"/>
  <c r="O12"/>
  <c r="P12" s="1"/>
  <c r="O11"/>
  <c r="J7" i="2"/>
  <c r="J8" s="1"/>
  <c r="J4"/>
  <c r="M57"/>
  <c r="O57" s="1"/>
  <c r="D31"/>
  <c r="D37" s="1"/>
  <c r="G36" s="1"/>
  <c r="T22"/>
  <c r="T20"/>
  <c r="R20"/>
  <c r="R22"/>
  <c r="M4"/>
  <c r="O4" s="1"/>
  <c r="P11" i="26"/>
  <c r="P11" i="29"/>
  <c r="O3" i="31"/>
  <c r="P3" s="1"/>
  <c r="T21" i="20"/>
  <c r="P39" i="1"/>
  <c r="P12" i="11"/>
  <c r="P20" i="24"/>
  <c r="P9" i="16"/>
  <c r="P26" i="1"/>
  <c r="W41" i="28"/>
  <c r="P11" i="20"/>
  <c r="O73" i="2"/>
  <c r="O74"/>
  <c r="O16" i="28"/>
  <c r="P16" s="1"/>
  <c r="P19" s="1"/>
  <c r="O17"/>
  <c r="P17" s="1"/>
  <c r="N7" i="16"/>
  <c r="P7" s="1"/>
  <c r="N6"/>
  <c r="P6" s="1"/>
  <c r="J4"/>
  <c r="K4" s="1"/>
  <c r="N9"/>
  <c r="N8"/>
  <c r="P8" s="1"/>
  <c r="P24" i="28"/>
  <c r="N3"/>
  <c r="P3" s="1"/>
  <c r="H41" i="5"/>
  <c r="I41" s="1"/>
  <c r="K41" s="1"/>
  <c r="H38"/>
  <c r="P19" i="26"/>
  <c r="P11" i="19"/>
  <c r="P11" i="34"/>
  <c r="P7" i="21"/>
  <c r="P11" i="14"/>
  <c r="P27" i="1"/>
  <c r="P11" i="25"/>
  <c r="P9" i="21"/>
  <c r="P28" i="1"/>
  <c r="P25" i="28"/>
  <c r="P11" i="24"/>
  <c r="P8" i="21"/>
  <c r="T32" i="1"/>
  <c r="N11"/>
  <c r="K4"/>
  <c r="G37" i="23"/>
  <c r="O76" i="2"/>
  <c r="H39" i="5" l="1"/>
  <c r="I39" s="1"/>
  <c r="K39" s="1"/>
  <c r="I38"/>
  <c r="K38" s="1"/>
  <c r="J13" s="1"/>
  <c r="M58" i="2"/>
  <c r="R36"/>
  <c r="O78"/>
  <c r="S20"/>
  <c r="T36"/>
  <c r="O24" i="14"/>
  <c r="P24" s="1"/>
  <c r="O22"/>
  <c r="P22" s="1"/>
  <c r="O23"/>
  <c r="P23" s="1"/>
  <c r="O25"/>
  <c r="P25" s="1"/>
  <c r="M39" i="5"/>
  <c r="K14" s="1"/>
  <c r="L41"/>
  <c r="M41" s="1"/>
  <c r="P28" i="28"/>
  <c r="P12" i="16"/>
  <c r="P31" i="1"/>
  <c r="K4" i="2"/>
  <c r="P11" i="1"/>
  <c r="P15" s="1"/>
  <c r="P11" i="21"/>
  <c r="P3" i="32"/>
  <c r="P27" i="14" l="1"/>
  <c r="M46" i="5"/>
  <c r="N60" i="2"/>
  <c r="O60" s="1"/>
  <c r="N58"/>
  <c r="O58" s="1"/>
  <c r="O62" s="1"/>
  <c r="N59"/>
  <c r="O59" s="1"/>
  <c r="O46" i="5"/>
  <c r="P46" s="1"/>
  <c r="J15"/>
  <c r="J16" s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<sst xmlns="http://schemas.openxmlformats.org/spreadsheetml/2006/main" count="710" uniqueCount="90">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</sst>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1360384"/>
        <c:axId val="81362304"/>
      </c:lineChart>
      <c:dateAx>
        <c:axId val="81360384"/>
        <c:scaling>
          <c:orientation val="minMax"/>
        </c:scaling>
        <c:axPos val="b"/>
        <c:numFmt formatCode="dd/mm/yy;@" sourceLinked="1"/>
        <c:majorTickMark val="none"/>
        <c:tickLblPos val="nextTo"/>
        <c:crossAx val="81362304"/>
        <c:crosses val="autoZero"/>
        <c:lblOffset val="100"/>
      </c:dateAx>
      <c:valAx>
        <c:axId val="8136230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1360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1895.6541513207931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1010.8001189144862</v>
      </c>
      <c r="K4" s="4">
        <f>(J4/D42-1)</f>
        <v>-0.3049284397666574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2727.2791173967798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5.9671999999999998E-3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5.9671999999999998E-3</v>
      </c>
      <c r="C12" s="40">
        <v>0</v>
      </c>
      <c r="D12" s="26">
        <f t="shared" si="0"/>
        <v>0</v>
      </c>
      <c r="E12" s="38">
        <f>(B12*J3)</f>
        <v>11.311747451761436</v>
      </c>
      <c r="I12" t="s">
        <v>13</v>
      </c>
      <c r="J12">
        <f>(J11-B42)</f>
        <v>6.6780310000000065E-2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126.59237187798959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0.53321969000000002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2" spans="2:16">
      <c r="B42">
        <f>(SUM(B5:B41))</f>
        <v>0.53321968999999991</v>
      </c>
      <c r="D42" s="23">
        <f>(SUM(D5:D41))</f>
        <v>1454.2389255217843</v>
      </c>
      <c r="H42" t="s">
        <v>9</v>
      </c>
      <c r="I42" s="39">
        <f>D42/B42</f>
        <v>2727.2791173967798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1.471184514427794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17.936254838699721</v>
      </c>
      <c r="K4" s="4">
        <f>(J4/D14-1)</f>
        <v>-0.51405983428677915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0.56034030000000001</v>
      </c>
      <c r="S5" s="40">
        <v>0</v>
      </c>
      <c r="T5" s="26">
        <f>(D6)</f>
        <v>0</v>
      </c>
      <c r="U5" s="38">
        <f>(R5*J3)</f>
        <v>0.82436397216982438</v>
      </c>
    </row>
    <row r="6" spans="2:21">
      <c r="B6" s="36">
        <v>0.56034030000000001</v>
      </c>
      <c r="C6" s="40">
        <v>0</v>
      </c>
      <c r="D6" s="26">
        <f>(B6*C6)</f>
        <v>0</v>
      </c>
      <c r="E6" s="38">
        <f>(B6*J3)</f>
        <v>0.82436397216982438</v>
      </c>
      <c r="M6" t="s">
        <v>11</v>
      </c>
      <c r="N6" s="29">
        <f>(SUM(R5:R7)/5)</f>
        <v>2.438341984</v>
      </c>
      <c r="O6" s="38">
        <f>($C$5*Params!K8)</f>
        <v>4.170187259859512</v>
      </c>
      <c r="P6" s="38">
        <f>(O6*N6)</f>
        <v>10.168342676857366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2.438341984</v>
      </c>
      <c r="O7" s="38">
        <f>($C$5*Params!K9)</f>
        <v>5.1325381659809377</v>
      </c>
      <c r="P7" s="38">
        <f>(O7*N7)</f>
        <v>12.51488329459368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0.28659405674242378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2.438341984</v>
      </c>
      <c r="O8" s="38">
        <f>($C$5*Params!K10)</f>
        <v>7.0572399782237891</v>
      </c>
      <c r="P8" s="38">
        <f>(O8*N8)</f>
        <v>17.20796453006631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2.438341984</v>
      </c>
      <c r="O9" s="38">
        <f>($C$5*Params!K11)</f>
        <v>12.831345414952343</v>
      </c>
      <c r="P9" s="38">
        <f>(O9*N9)</f>
        <v>31.287208236484201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71.178398738001562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3.0275013638119765</v>
      </c>
    </row>
    <row r="14" spans="2:21">
      <c r="B14" s="29">
        <f>(SUM(B5:B13))</f>
        <v>12.191709920000001</v>
      </c>
      <c r="D14" s="38">
        <f>(SUM(D5:D13))</f>
        <v>36.910418410000005</v>
      </c>
      <c r="R14" s="29">
        <f>(SUM(R5:R13))</f>
        <v>12.191709919999999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8.5702493213041926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10.457021419311801</v>
      </c>
      <c r="K4" s="4">
        <f>(J4/D14-1)</f>
        <v>-4.3273429157200338E-2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0.75363404423565805</v>
      </c>
      <c r="M6" t="s">
        <v>11</v>
      </c>
      <c r="N6" s="1">
        <f>(SUM($B$5:$B$7)/5)</f>
        <v>0.24403074000000005</v>
      </c>
      <c r="O6" s="38">
        <f>($C$5*Params!K8)</f>
        <v>12.800900900900901</v>
      </c>
      <c r="P6" s="38">
        <f>(O6*N6)</f>
        <v>3.123813319513514</v>
      </c>
    </row>
    <row r="7" spans="2:16">
      <c r="B7" s="36">
        <v>2.2217629999999999E-2</v>
      </c>
      <c r="C7" s="40">
        <v>0</v>
      </c>
      <c r="D7" s="26">
        <f>(C7*B7)</f>
        <v>0</v>
      </c>
      <c r="E7" s="38">
        <f>(B7*J4)</f>
        <v>0.23233023279634443</v>
      </c>
      <c r="N7" s="1">
        <f>(SUM($B$5:$B$7)/5)</f>
        <v>0.24403074000000005</v>
      </c>
      <c r="O7" s="38">
        <f>($C$5*Params!K9)</f>
        <v>15.754954954954954</v>
      </c>
      <c r="P7" s="38">
        <f>(O7*N7)</f>
        <v>3.8446933163243249</v>
      </c>
    </row>
    <row r="8" spans="2:16">
      <c r="N8" s="1">
        <f>(SUM($B$5:$B$7)/5)</f>
        <v>0.24403074000000005</v>
      </c>
      <c r="O8" s="38">
        <f>($C$5*Params!K10)</f>
        <v>21.663063063063063</v>
      </c>
      <c r="P8" s="38">
        <f>(O8*N8)</f>
        <v>5.286453309945947</v>
      </c>
    </row>
    <row r="9" spans="2:16">
      <c r="N9" s="1">
        <f>(SUM($B$5:$B$7)/5)</f>
        <v>0.24403074000000005</v>
      </c>
      <c r="O9" s="38">
        <f>($C$5*Params!K11)</f>
        <v>39.387387387387385</v>
      </c>
      <c r="P9" s="38">
        <f>(O9*N9)</f>
        <v>9.6117332908108128</v>
      </c>
    </row>
    <row r="12" spans="2:16">
      <c r="P12" s="38">
        <f>(SUM(P6:P9))</f>
        <v>21.8666932365946</v>
      </c>
    </row>
    <row r="13" spans="2:16">
      <c r="F13" t="s">
        <v>9</v>
      </c>
      <c r="G13" s="38">
        <f>(D14/B14)</f>
        <v>8.9578878464245921</v>
      </c>
    </row>
    <row r="14" spans="2:16">
      <c r="B14" s="19">
        <f>(SUM(B5:B13))</f>
        <v>1.2201537000000002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13.022794503006891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41.485017494458191</v>
      </c>
      <c r="K4" s="4">
        <f>(J4/D13-1)</f>
        <v>-0.11236068210259353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0.18708976335238298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0.18708976335238298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0.6242531258871733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68.411619552135718</v>
      </c>
    </row>
    <row r="12" spans="2:22">
      <c r="F12" t="s">
        <v>9</v>
      </c>
      <c r="G12" s="38">
        <f>(D13/B13)</f>
        <v>14.671268205935945</v>
      </c>
    </row>
    <row r="13" spans="2:22">
      <c r="B13" s="24">
        <f>(SUM(B5:B12))</f>
        <v>3.1855695400000004</v>
      </c>
      <c r="D13" s="38">
        <f>(SUM(D5:D12))</f>
        <v>46.736345110000002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3.1855695400000004</v>
      </c>
      <c r="T13" s="38">
        <f>(SUM(T5:T12))</f>
        <v>46.736345110000002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1.76975674498596E-3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1.6906242643315927</v>
      </c>
      <c r="K4" s="4">
        <f>(J4/D13-1)</f>
        <v>-0.40306209133887771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244.62545448548539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167.51141657537147</v>
      </c>
      <c r="K4" s="4">
        <f>(J4/D17-1)</f>
        <v>-0.12823382033763209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5.7486981804089066E-2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2.21769E-3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2.3234525667031405E-2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1.8877099999999999E-3</v>
      </c>
      <c r="C10" s="40">
        <v>0</v>
      </c>
      <c r="D10" s="26">
        <v>0</v>
      </c>
      <c r="E10" s="38">
        <f>(B10*J3)</f>
        <v>0.46178191668679558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0.68476691000000001</v>
      </c>
      <c r="D17" s="38">
        <f>(SUM(D5:D16))</f>
        <v>192.15177244</v>
      </c>
      <c r="F17" t="s">
        <v>9</v>
      </c>
      <c r="G17" s="38">
        <f>(SUM(D5:D16)/SUM(B5:B16))</f>
        <v>280.60902130916344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9.0708599999999998E-4</v>
      </c>
      <c r="O22" s="38">
        <f>($S$5*Params!K8)</f>
        <v>323.96134165178148</v>
      </c>
      <c r="P22" s="38">
        <f>(O22*N22)</f>
        <v>0.29386079755354783</v>
      </c>
    </row>
    <row r="23" spans="2:16">
      <c r="N23" s="24">
        <f>(($R$5+$R$7)/5)</f>
        <v>9.0708599999999998E-4</v>
      </c>
      <c r="O23" s="38">
        <f>($S$5*Params!K9)</f>
        <v>398.72165126373102</v>
      </c>
      <c r="P23" s="38">
        <f>(O23*N23)</f>
        <v>0.36167482775821269</v>
      </c>
    </row>
    <row r="24" spans="2:16">
      <c r="N24" s="24">
        <f>(($R$5+$R$7)/5)</f>
        <v>9.0708599999999998E-4</v>
      </c>
      <c r="O24" s="38">
        <f>($S$5*Params!K10)</f>
        <v>548.24227048763021</v>
      </c>
      <c r="P24" s="38">
        <f>(O24*N24)</f>
        <v>0.49730288816754253</v>
      </c>
    </row>
    <row r="25" spans="2:16">
      <c r="N25" s="24">
        <f>(($R$5+$R$7)/5)</f>
        <v>9.0708599999999998E-4</v>
      </c>
      <c r="O25" s="38">
        <f>($S$5*Params!K11)</f>
        <v>996.80412815932755</v>
      </c>
      <c r="P25" s="38">
        <f>(O25*N25)</f>
        <v>0.90418706939553173</v>
      </c>
    </row>
    <row r="26" spans="2:16">
      <c r="P26" s="38"/>
    </row>
    <row r="27" spans="2:16">
      <c r="P27" s="38">
        <f>(SUM(P22:P25))</f>
        <v>2.0570255828748349</v>
      </c>
    </row>
    <row r="37" spans="18:20">
      <c r="R37" s="51">
        <f>(SUM(R5:R27))</f>
        <v>0.68476691000000001</v>
      </c>
      <c r="T37" s="38">
        <f>(SUM(T5:T27))</f>
        <v>192.15177244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7.222286709830246E-2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4.432922959174701</v>
      </c>
      <c r="K4" s="4">
        <f>(J4/D13-1)</f>
        <v>-0.11341540816505979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1.8724994528316847E-2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4.8623569584742068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33.338539605357113</v>
      </c>
      <c r="K4" s="4">
        <f>(J4/D14-1)</f>
        <v>-0.10846035616066685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0.29927384054353356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0.29927384054353356</v>
      </c>
      <c r="M6" t="s">
        <v>11</v>
      </c>
      <c r="N6" s="24">
        <f>($B$14/5)</f>
        <v>1.3712913260000001</v>
      </c>
      <c r="O6" s="38">
        <f>($S$6*Params!K8)</f>
        <v>7.1908593398211149</v>
      </c>
      <c r="P6" s="38">
        <f>(O6*N6)</f>
        <v>9.8607630391827819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1.3712913260000001</v>
      </c>
      <c r="O7" s="38">
        <f>($S$6*Params!K9)</f>
        <v>8.850288418241373</v>
      </c>
      <c r="P7" s="38">
        <f>(O7*N7)</f>
        <v>12.136323740532657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1.3712913260000001</v>
      </c>
      <c r="O8" s="38">
        <f>($C$5*Params!K10)</f>
        <v>12.169146575081887</v>
      </c>
      <c r="P8" s="38">
        <f>(O8*N8)</f>
        <v>16.687445143232402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1.3712913260000001</v>
      </c>
      <c r="O9" s="38">
        <f>($C$5*Params!K11)</f>
        <v>22.125721045603431</v>
      </c>
      <c r="P9" s="38">
        <f>(O9*N9)</f>
        <v>30.340809351331639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69.025341274279484</v>
      </c>
    </row>
    <row r="13" spans="2:21">
      <c r="F13" t="s">
        <v>9</v>
      </c>
      <c r="G13" s="38">
        <f>(D14/B14)</f>
        <v>5.4538875439513994</v>
      </c>
      <c r="N13" s="24"/>
      <c r="P13" s="38"/>
      <c r="R13" s="24">
        <f>(SUM(R5:R12))</f>
        <v>6.8564566300000003</v>
      </c>
      <c r="T13" s="38">
        <f>(SUM(T5:T12))</f>
        <v>37.394343410000005</v>
      </c>
    </row>
    <row r="14" spans="2:21">
      <c r="B14">
        <f>(SUM(B5:B13))</f>
        <v>6.8564566300000012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45.112443376705023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5.583004564565873</v>
      </c>
      <c r="K4" s="4">
        <f>(J4/D13-1)</f>
        <v>7.3654723954975632E-2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2.9098599999999998E-3</v>
      </c>
      <c r="C6" s="40">
        <v>0</v>
      </c>
      <c r="D6" s="26">
        <f>(B6*C6)</f>
        <v>0</v>
      </c>
      <c r="E6" s="38">
        <f>(B6*J3)</f>
        <v>0.13127089448413887</v>
      </c>
      <c r="M6" t="s">
        <v>11</v>
      </c>
      <c r="N6" s="24">
        <f>($B$13/5)</f>
        <v>2.4751506E-2</v>
      </c>
      <c r="O6" s="38">
        <f>($C$5*Params!K8)</f>
        <v>55.939</v>
      </c>
      <c r="P6" s="38">
        <f>(O6*N6)</f>
        <v>1.3845744941339999</v>
      </c>
    </row>
    <row r="7" spans="2:16">
      <c r="N7" s="24">
        <f>($B$13/5)</f>
        <v>2.4751506E-2</v>
      </c>
      <c r="O7" s="38">
        <f>($C$5*Params!K9)</f>
        <v>68.847999999999999</v>
      </c>
      <c r="P7" s="38">
        <f>(O7*N7)</f>
        <v>1.7040916850879999</v>
      </c>
    </row>
    <row r="8" spans="2:16">
      <c r="N8" s="24">
        <f>($B$13/5)</f>
        <v>2.4751506E-2</v>
      </c>
      <c r="O8" s="38">
        <f>($C$5*Params!K10)</f>
        <v>94.666000000000011</v>
      </c>
      <c r="P8" s="38">
        <f>(O8*N8)</f>
        <v>2.3431260669960001</v>
      </c>
    </row>
    <row r="9" spans="2:16">
      <c r="N9" s="24">
        <f>($B$13/5)</f>
        <v>2.4751506E-2</v>
      </c>
      <c r="O9" s="38">
        <f>($C$5*Params!K11)</f>
        <v>172.12</v>
      </c>
      <c r="P9" s="38">
        <f>(O9*N9)</f>
        <v>4.2602292127199997</v>
      </c>
    </row>
    <row r="11" spans="2:16">
      <c r="P11" s="38">
        <f>(SUM(P6:P9))</f>
        <v>9.6920214589380009</v>
      </c>
    </row>
    <row r="12" spans="2:16">
      <c r="F12" t="s">
        <v>9</v>
      </c>
      <c r="G12" s="38">
        <f>(D13/B13)</f>
        <v>42.017645310147998</v>
      </c>
    </row>
    <row r="13" spans="2:16">
      <c r="B13">
        <f>(SUM(B5:B12))</f>
        <v>0.12375753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4.1817243025308146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9.2506788195603793</v>
      </c>
      <c r="K4" s="4">
        <f>(J4/D10-1)</f>
        <v>-9.3070703964668655E-2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8.3068280580053614E-3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2.0239302282746561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10.670811018946795</v>
      </c>
      <c r="K4" s="4">
        <f>(J4/D10-1)</f>
        <v>-6.149419358427477E-2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3.3941917107234459E-2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35193.009711437087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1044.5056527791405</v>
      </c>
      <c r="K4" s="4">
        <f>(J4/D37-1)</f>
        <v>0.47531471026039718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3.4498999999999999E-4</v>
      </c>
      <c r="C6" s="40">
        <v>0</v>
      </c>
      <c r="D6" s="26">
        <f>(B6*C6)</f>
        <v>0</v>
      </c>
      <c r="E6" s="38">
        <f>(B6*J3)</f>
        <v>12.14123642034868</v>
      </c>
      <c r="I6" t="s">
        <v>11</v>
      </c>
      <c r="J6">
        <v>0.03</v>
      </c>
      <c r="R6" s="24">
        <f t="shared" si="0"/>
        <v>3.4498999999999999E-4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3.2064999999999177E-4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11.284638563972013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23854.577919327749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2.8950079999999996E-2</v>
      </c>
      <c r="T36" s="38">
        <f>(SUM(T5:T25))</f>
        <v>523.90980017000004</v>
      </c>
    </row>
    <row r="37" spans="2:20">
      <c r="B37">
        <f>(SUM(B5:B36))</f>
        <v>2.9679350000000007E-2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12.531592123665821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9.9060645478537825</v>
      </c>
      <c r="K4" s="4">
        <f>(J4/D10-1)</f>
        <v>1.9232421683799195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2.6589281536151668E-2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72.633337745527342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11.90327704541132</v>
      </c>
      <c r="K4" s="4">
        <f>(J4/D15-1)</f>
        <v>0.19764793350853282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6.7123372744151644E-2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1.2907754123100361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0.47467694482506961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1.2236727957049971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2.5194599084180355E-2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6.638549492427109E-5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22.563416607531753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0.31400313492303267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4.1220191495866398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0.70927550852582111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38.567598841485278</v>
      </c>
      <c r="K4" s="4">
        <f>(J4/D18-1)</f>
        <v>-0.1857592742916071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0.21663267094557534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0.21663267094557534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0.87108822505623074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54.376047640000003</v>
      </c>
      <c r="S17" s="38"/>
      <c r="T17" s="38">
        <f>(SUM(T5:T12))</f>
        <v>47.366334824300644</v>
      </c>
    </row>
    <row r="18" spans="2:20">
      <c r="B18" s="19">
        <f>(SUM(B5:B17))</f>
        <v>54.376047640000003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0.5986525686798756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32.832529757026442</v>
      </c>
      <c r="K4" s="4">
        <f>(J4/D10-1)</f>
        <v>-0.17068629055250217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1.4253951783464252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0.12891476606448019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1.6026209476690161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37.612466108459387</v>
      </c>
      <c r="K4" s="4">
        <f>(J4/D19-1)</f>
        <v>-5.4941178138925073E-2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0.15380101623290762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0.35248126671532332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0.36051239626588033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1.6957896276900779</v>
      </c>
      <c r="O18" s="38"/>
      <c r="P18" s="38"/>
      <c r="S18" s="38"/>
      <c r="T18" s="38"/>
    </row>
    <row r="19" spans="2:20">
      <c r="B19" s="1">
        <f>(SUM(B5:B18))</f>
        <v>23.469346362385977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23.469346362385981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D7" sqref="D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8.2045245509446352E-6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3.6081965549415935</v>
      </c>
      <c r="K4" s="4">
        <f>(J4/D13-1)</f>
        <v>-0.28266470080684025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2.048095463652309E-3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40.429558977079658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27.946732720641322</v>
      </c>
      <c r="P3" s="38">
        <f>(O3*N3)</f>
        <v>20.183751409352066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217.94502248091348</v>
      </c>
      <c r="K4" s="4">
        <f>(J4/D41-1)</f>
        <v>0.86726415088488062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8.490207385186728E-2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0.24908703844205643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5.8006170000000003E-2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2.1337831777805412E-2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($S$13*Params!K10)</f>
        <v>43.538746087793719</v>
      </c>
      <c r="P16" s="38">
        <f>(O16*N16)</f>
        <v>53.667305481579525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5.8006170000000003E-2</v>
      </c>
      <c r="C18" s="40">
        <v>0</v>
      </c>
      <c r="D18" s="26">
        <v>0</v>
      </c>
      <c r="E18" s="39">
        <f>B18*J3</f>
        <v>2.3451638710495089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217.99465878930783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0.32800041922003675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2.0082527737170093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2.2774180685415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($S$15*Params!K10)</f>
        <v>45.207949989272727</v>
      </c>
      <c r="P25" s="38">
        <f>(O25*N25)</f>
        <v>17.279956243369291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70.053351081710446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5.3907346010000001</v>
      </c>
      <c r="C41" s="38"/>
      <c r="D41" s="38">
        <f>(SUM(D5:D40))</f>
        <v>116.71890255999998</v>
      </c>
      <c r="E41" s="38"/>
      <c r="F41" t="s">
        <v>9</v>
      </c>
      <c r="G41" s="38">
        <f>(D41/B41)</f>
        <v>21.651761995173757</v>
      </c>
      <c r="R41" s="24">
        <f>(SUM(R5:R36))</f>
        <v>5.3907346009999983</v>
      </c>
      <c r="S41" s="38"/>
      <c r="T41" s="38">
        <f>(SUM(T5:T36))</f>
        <v>116.716543</v>
      </c>
      <c r="V41" t="s">
        <v>9</v>
      </c>
      <c r="W41" s="38">
        <f>(T41/R41)</f>
        <v>21.651324288594864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9.7681272748436743E-2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0.91008802151497969</v>
      </c>
      <c r="K4" s="4">
        <f>(J4/D13-1)</f>
        <v>0.82017604302995939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0.21565566999999999</v>
      </c>
      <c r="C6" s="40">
        <v>0</v>
      </c>
      <c r="D6" s="26">
        <f>(B6*C6)</f>
        <v>0</v>
      </c>
      <c r="E6" s="38">
        <f>(B6*J3)</f>
        <v>2.1065520321016867E-2</v>
      </c>
      <c r="G6" s="38"/>
      <c r="M6" t="s">
        <v>11</v>
      </c>
      <c r="N6" s="19">
        <f>($B$13/5)</f>
        <v>1.8633828080000001</v>
      </c>
      <c r="O6" s="35">
        <f>($C$5*Params!K8)</f>
        <v>7.1418695478700056E-2</v>
      </c>
      <c r="P6" s="38">
        <f>(O6*N6)</f>
        <v>0.13308036932479703</v>
      </c>
      <c r="Q6" s="38">
        <f>N6*$J$3</f>
        <v>0.18201760430299593</v>
      </c>
    </row>
    <row r="7" spans="2:17">
      <c r="C7" s="38"/>
      <c r="D7" s="38"/>
      <c r="E7" s="38"/>
      <c r="G7" s="38"/>
      <c r="N7" s="19">
        <f>($B$13/5)</f>
        <v>1.8633828080000001</v>
      </c>
      <c r="O7" s="35">
        <f>($C$5*Params!K9)</f>
        <v>8.7899932896861599E-2</v>
      </c>
      <c r="P7" s="38">
        <f>(O7*N7)</f>
        <v>0.16379122378436556</v>
      </c>
      <c r="Q7" s="38">
        <f>Q6*2</f>
        <v>0.36403520860599187</v>
      </c>
    </row>
    <row r="8" spans="2:17">
      <c r="C8" s="38"/>
      <c r="D8" s="38"/>
      <c r="E8" s="38"/>
      <c r="G8" s="38"/>
      <c r="N8" s="19">
        <f>($B$13/5)</f>
        <v>1.8633828080000001</v>
      </c>
      <c r="O8" s="35">
        <f>($C$5*Params!K10)</f>
        <v>0.12086240773318471</v>
      </c>
      <c r="P8" s="38">
        <f>(O8*N8)</f>
        <v>0.22521293270350265</v>
      </c>
      <c r="Q8" s="38">
        <f>Q6*3</f>
        <v>0.54605281290898777</v>
      </c>
    </row>
    <row r="9" spans="2:17">
      <c r="C9" s="38"/>
      <c r="D9" s="38"/>
      <c r="E9" s="38"/>
      <c r="G9" s="38"/>
      <c r="N9" s="19">
        <f>($B$13/5)</f>
        <v>1.8633828080000001</v>
      </c>
      <c r="O9" s="35">
        <f>($C$5*Params!K11)</f>
        <v>0.219749832242154</v>
      </c>
      <c r="P9" s="38">
        <f>(O9*N9)</f>
        <v>0.40947805946091387</v>
      </c>
      <c r="Q9" s="38">
        <f>Q6*4</f>
        <v>0.72807041721198373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0.93156258527357905</v>
      </c>
    </row>
    <row r="12" spans="2:17">
      <c r="C12" s="38"/>
      <c r="D12" s="38"/>
      <c r="E12" s="38"/>
      <c r="F12" t="s">
        <v>9</v>
      </c>
      <c r="G12" s="38">
        <f>(D13/B13)</f>
        <v>5.366583805038519E-2</v>
      </c>
    </row>
    <row r="13" spans="2:17">
      <c r="B13">
        <f>(SUM(B5:B12))</f>
        <v>9.3169140400000003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5.0060949326759294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9.7019361306802807</v>
      </c>
      <c r="K4" s="4">
        <f>(J4/D10-1)</f>
        <v>-8.125604823103405E-2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1.2118454247325928E-2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0.69630640520480647</v>
      </c>
      <c r="M3" t="s">
        <v>4</v>
      </c>
      <c r="N3" s="19">
        <f>(INDEX(N5:N14,MATCH(MAX(O6:O7),O5:O14,0))/0.9)</f>
        <v>11.447139122222223</v>
      </c>
      <c r="O3" s="37">
        <f>(MAX(O6:O7)*0.85)</f>
        <v>0.48540838895304461</v>
      </c>
      <c r="P3" s="38">
        <f>(O3*N3)</f>
        <v>5.5565373594392584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21.52093398859942</v>
      </c>
      <c r="K4" s="4">
        <f>(J4/D14-1)</f>
        <v>8.204129428205281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54.314550029999999</v>
      </c>
      <c r="S5" s="38">
        <f>(T5/R5)</f>
        <v>0.35165531131990124</v>
      </c>
      <c r="T5" s="38">
        <f>(SUM(D5:D7))</f>
        <v>19.100000000000001</v>
      </c>
    </row>
    <row r="6" spans="2:20">
      <c r="B6" s="20">
        <v>0.73953855999999996</v>
      </c>
      <c r="C6" s="40">
        <v>0</v>
      </c>
      <c r="D6" s="40">
        <f>(B6*C6)</f>
        <v>0</v>
      </c>
      <c r="E6" s="38">
        <f>(B6*J3)</f>
        <v>0.51494543622393907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10.302425210000001</v>
      </c>
      <c r="O7" s="38">
        <f>($C$5*Params!K9)</f>
        <v>0.57106869288593487</v>
      </c>
      <c r="P7" s="38">
        <f>(O7*N7)</f>
        <v>5.8833924982298038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10.302425210000001</v>
      </c>
      <c r="O8" s="38">
        <f>($C$5*Params!K10)</f>
        <v>0.78521945271816052</v>
      </c>
      <c r="P8" s="38">
        <f>(O8*N8)</f>
        <v>8.0896646850659799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10.302425210000001</v>
      </c>
      <c r="O9" s="38">
        <f>($C$5*Params!K11)</f>
        <v>1.4276717322148371</v>
      </c>
      <c r="P9" s="38">
        <f>(O9*N9)</f>
        <v>14.708481245574509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33.734235788870294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7.5651522573230448E-2</v>
      </c>
    </row>
    <row r="14" spans="2:20">
      <c r="B14" s="19">
        <f>(SUM(B5:B13))</f>
        <v>30.907275630000001</v>
      </c>
      <c r="D14" s="38">
        <f>(SUM(D5:D13))</f>
        <v>2.3381824600000005</v>
      </c>
    </row>
    <row r="18" spans="14:20">
      <c r="R18">
        <f>(SUM(R5:R17))</f>
        <v>30.907275630000001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0.13673551398662101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5.8513999839002686</v>
      </c>
      <c r="K4" s="4">
        <f>(J4/D13-1)</f>
        <v>2.7785852512224305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0.73299765172469467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2.1435189598939073</v>
      </c>
      <c r="K4" s="4">
        <f>(J4/D10-1)</f>
        <v>-0.28549368003536424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3.8023872212630911E-3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2.2791509004250967</v>
      </c>
      <c r="K4" s="4">
        <f>(J4/D10-1)</f>
        <v>-0.24028303319163447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0.25384693052831181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1.5443539559481434</v>
      </c>
      <c r="K4" s="4">
        <f>(J4/D9-1)</f>
        <v>-0.9465020380979704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689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2.6477537067704261E-3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8.2166872085566176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-260.73731279144334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-178.47731279144335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689</v>
      </c>
      <c r="E34">
        <f t="shared" ref="E34:E40" si="1">C34*D34</f>
        <v>4309.0059999999994</v>
      </c>
      <c r="F34" s="29">
        <f t="shared" ref="F34:F40" si="2">E34*$N$5</f>
        <v>3589.4019979999994</v>
      </c>
      <c r="G34" s="38">
        <v>3.5</v>
      </c>
      <c r="H34" s="30">
        <f>G50</f>
        <v>1.5615590400000001</v>
      </c>
      <c r="I34" s="39">
        <f t="shared" ref="I34:I41" si="3">((F34-H34*D34)*$J$3-G34)</f>
        <v>3.1550966908445739</v>
      </c>
      <c r="J34">
        <v>1</v>
      </c>
      <c r="K34" s="44">
        <f t="shared" ref="K34:K40" si="4">I34*J34</f>
        <v>3.1550966908445739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689</v>
      </c>
      <c r="E35">
        <f t="shared" si="1"/>
        <v>665.57399999999996</v>
      </c>
      <c r="F35" s="29">
        <f t="shared" si="2"/>
        <v>554.42314199999998</v>
      </c>
      <c r="G35" s="38">
        <v>3.5</v>
      </c>
      <c r="H35" s="30">
        <f>G51</f>
        <v>0.21337130135885166</v>
      </c>
      <c r="I35" s="39">
        <f t="shared" si="3"/>
        <v>-2.4212778273191198</v>
      </c>
      <c r="J35">
        <v>1</v>
      </c>
      <c r="K35" s="44">
        <f t="shared" si="4"/>
        <v>-2.4212778273191198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689</v>
      </c>
      <c r="E36">
        <f t="shared" si="1"/>
        <v>586.33899999999994</v>
      </c>
      <c r="F36" s="29">
        <f t="shared" si="2"/>
        <v>488.42038699999995</v>
      </c>
      <c r="G36" s="38">
        <v>3.5</v>
      </c>
      <c r="H36" s="30">
        <f>G52</f>
        <v>0.18479602162162162</v>
      </c>
      <c r="I36" s="39">
        <f t="shared" si="3"/>
        <v>-2.5439069178663618</v>
      </c>
      <c r="J36">
        <v>1</v>
      </c>
      <c r="K36" s="44">
        <f t="shared" si="4"/>
        <v>-2.5439069178663618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655</v>
      </c>
      <c r="E37">
        <f t="shared" si="1"/>
        <v>557.40499999999997</v>
      </c>
      <c r="F37" s="29">
        <f t="shared" si="2"/>
        <v>464.31836499999997</v>
      </c>
      <c r="G37" s="38">
        <v>0</v>
      </c>
      <c r="H37" s="30">
        <f>G52</f>
        <v>0.18479602162162162</v>
      </c>
      <c r="I37" s="39">
        <f t="shared" si="3"/>
        <v>0.90891287198480841</v>
      </c>
      <c r="J37">
        <v>3</v>
      </c>
      <c r="K37" s="44">
        <f t="shared" si="4"/>
        <v>2.7267386159544253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597</v>
      </c>
      <c r="E38">
        <f t="shared" si="1"/>
        <v>508.04699999999997</v>
      </c>
      <c r="F38" s="29">
        <f t="shared" si="2"/>
        <v>423.20315099999993</v>
      </c>
      <c r="G38" s="38">
        <v>0</v>
      </c>
      <c r="H38" s="30">
        <f>H37</f>
        <v>0.18479602162162162</v>
      </c>
      <c r="I38" s="39">
        <f t="shared" si="3"/>
        <v>0.82842898408386356</v>
      </c>
      <c r="J38">
        <v>1</v>
      </c>
      <c r="K38" s="44">
        <f t="shared" si="4"/>
        <v>0.82842898408386356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549</v>
      </c>
      <c r="E39">
        <f t="shared" si="1"/>
        <v>467.19900000000001</v>
      </c>
      <c r="F39" s="29">
        <f t="shared" si="2"/>
        <v>389.17676699999998</v>
      </c>
      <c r="G39" s="38">
        <v>0</v>
      </c>
      <c r="H39" s="30">
        <f>H38</f>
        <v>0.18479602162162162</v>
      </c>
      <c r="I39" s="39">
        <f t="shared" si="3"/>
        <v>0.76182162857963354</v>
      </c>
      <c r="J39">
        <v>1</v>
      </c>
      <c r="K39" s="44">
        <f t="shared" si="4"/>
        <v>0.76182162857963354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0.10959441522156986</v>
      </c>
      <c r="J40" s="16">
        <v>1</v>
      </c>
      <c r="K40" s="46">
        <f t="shared" si="4"/>
        <v>0.10959441522156986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415</v>
      </c>
      <c r="E41">
        <f>(C41*D41)</f>
        <v>353.16499999999996</v>
      </c>
      <c r="F41" s="29">
        <f>(E41*$N$5)</f>
        <v>294.18644499999994</v>
      </c>
      <c r="G41" s="38">
        <v>0</v>
      </c>
      <c r="H41" s="29">
        <f>(H37)</f>
        <v>0.18479602162162162</v>
      </c>
      <c r="I41" s="39">
        <f t="shared" si="3"/>
        <v>0.57587609446365717</v>
      </c>
      <c r="J41">
        <v>1</v>
      </c>
      <c r="K41" s="44">
        <f>(I41*J41)</f>
        <v>0.57587609446365717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3.410335208556619</v>
      </c>
      <c r="P46">
        <f>(O46/J3)</f>
        <v>1288.0107390034948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0.35266848727921107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39.776451896501563</v>
      </c>
      <c r="K4" s="4">
        <f>(J4/D13-1)</f>
        <v>5.8164756005669949E-2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0.22723982376743598</v>
      </c>
      <c r="M6" t="s">
        <v>11</v>
      </c>
      <c r="N6" s="1">
        <f>($B$13/5)</f>
        <v>22.557417706000003</v>
      </c>
      <c r="O6" s="38">
        <f>($S$7*Params!K8)</f>
        <v>0.44044312482164377</v>
      </c>
      <c r="P6" s="38">
        <f>(O6*N6)</f>
        <v>9.9352595423377164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0.22723982376743598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22.557417706000003</v>
      </c>
      <c r="O7" s="38">
        <f>($S$7*Params!K9)</f>
        <v>0.54208384593433079</v>
      </c>
      <c r="P7" s="38">
        <f>(O7*N7)</f>
        <v>12.228011744415651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22.557417706000003</v>
      </c>
      <c r="O8" s="38">
        <f>($C$7*Params!K10)</f>
        <v>0.74536528815970493</v>
      </c>
      <c r="P8" s="38">
        <f>(O8*N8)</f>
        <v>16.813516148571523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22.557417706000003</v>
      </c>
      <c r="O9" s="38">
        <f>($C$7*Params!K11)</f>
        <v>1.355209614835827</v>
      </c>
      <c r="P9" s="38">
        <f>(O9*N9)</f>
        <v>30.570029361039129</v>
      </c>
    </row>
    <row r="10" spans="2:21">
      <c r="N10" s="1"/>
      <c r="P10" s="38"/>
    </row>
    <row r="11" spans="2:21">
      <c r="P11" s="38">
        <f>(SUM(P6:P9))</f>
        <v>69.546816796364027</v>
      </c>
    </row>
    <row r="12" spans="2:21">
      <c r="F12" t="s">
        <v>9</v>
      </c>
      <c r="G12" s="35">
        <f>(D13/B13)</f>
        <v>0.33328315394896912</v>
      </c>
    </row>
    <row r="13" spans="2:21">
      <c r="B13" s="1">
        <f>(SUM(B5:B12))</f>
        <v>112.78708853000001</v>
      </c>
      <c r="D13" s="38">
        <f>(SUM(D5:D12))</f>
        <v>37.590036590000004</v>
      </c>
      <c r="R13" s="1">
        <f>(SUM(R5:R12))</f>
        <v>112.78708853000001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0.12673056669010119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8.0204055393668465</v>
      </c>
      <c r="K4" s="4">
        <f>(J4/D14-1)</f>
        <v>-0.18374551699811359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6.8973729366253012E-2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6.8973729366253012E-2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2023-11-06T12:11:22Z</dcterms:modified>
</cp:coreProperties>
</file>