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27" i="2"/>
  <c r="K2" i="1"/>
  <c r="T2"/>
  <c r="Q2" l="1"/>
  <c r="C19"/>
  <c r="C14" l="1"/>
  <c r="C4"/>
  <c r="C37"/>
  <c r="C23"/>
  <c r="C45" l="1"/>
  <c r="C47" l="1"/>
  <c r="C46" l="1"/>
  <c r="C48"/>
  <c r="C18"/>
  <c r="C20"/>
  <c r="C43" l="1"/>
  <c r="C34" l="1"/>
  <c r="C33" l="1"/>
  <c r="C25"/>
  <c r="C40" l="1"/>
  <c r="C31" l="1"/>
  <c r="C36" l="1"/>
  <c r="C35" l="1"/>
  <c r="C50" l="1"/>
  <c r="C30" l="1"/>
  <c r="C32"/>
  <c r="C42" l="1"/>
  <c r="C38" l="1"/>
  <c r="C41" l="1"/>
  <c r="C44" l="1"/>
  <c r="C28" l="1"/>
  <c r="C49" l="1"/>
  <c r="C17" l="1"/>
  <c r="C39" l="1"/>
  <c r="C24" l="1"/>
  <c r="C27" l="1"/>
  <c r="C22" l="1"/>
  <c r="C21"/>
  <c r="C29"/>
  <c r="C26" l="1"/>
  <c r="C16" l="1"/>
  <c r="C15" l="1"/>
  <c r="C13" l="1"/>
  <c r="C12" l="1"/>
  <c r="C7" l="1"/>
  <c r="M8" s="1"/>
  <c r="M9" l="1"/>
  <c r="D46"/>
  <c r="D25"/>
  <c r="D33"/>
  <c r="D43"/>
  <c r="D34"/>
  <c r="D48"/>
  <c r="D37"/>
  <c r="D7"/>
  <c r="E7" s="1"/>
  <c r="D39"/>
  <c r="D42"/>
  <c r="D26"/>
  <c r="D30"/>
  <c r="D38"/>
  <c r="D41"/>
  <c r="D47"/>
  <c r="N9"/>
  <c r="D16"/>
  <c r="D45"/>
  <c r="D20"/>
  <c r="D14"/>
  <c r="D23"/>
  <c r="D18"/>
  <c r="D35"/>
  <c r="D21"/>
  <c r="D31"/>
  <c r="D50"/>
  <c r="D17"/>
  <c r="D24"/>
  <c r="D44"/>
  <c r="D28"/>
  <c r="D22"/>
  <c r="D15"/>
  <c r="D27"/>
  <c r="D36"/>
  <c r="D19"/>
  <c r="Q3"/>
  <c r="D32"/>
  <c r="D40"/>
  <c r="D29"/>
  <c r="D49"/>
  <c r="D13"/>
  <c r="D12"/>
  <c r="N8"/>
  <c r="N10" l="1"/>
  <c r="M10"/>
  <c r="N11" l="1"/>
  <c r="M11"/>
  <c r="N12" l="1"/>
  <c r="M12"/>
  <c r="M13" l="1"/>
  <c r="N13"/>
  <c r="N14" l="1"/>
  <c r="M14"/>
  <c r="N15" l="1"/>
  <c r="M15"/>
  <c r="M16" l="1"/>
  <c r="N16"/>
  <c r="M17" l="1"/>
  <c r="N17"/>
  <c r="N18" l="1"/>
  <c r="M18"/>
  <c r="N19" l="1"/>
  <c r="M19"/>
  <c r="M20" l="1"/>
  <c r="N20"/>
  <c r="N21" l="1"/>
  <c r="M21"/>
  <c r="M22" s="1"/>
  <c r="M23" l="1"/>
  <c r="N23"/>
  <c r="M24" l="1"/>
  <c r="N24"/>
  <c r="N25" l="1"/>
  <c r="M25"/>
  <c r="N26" l="1"/>
  <c r="M26"/>
  <c r="N27" l="1"/>
  <c r="M27"/>
  <c r="N28" l="1"/>
  <c r="M28"/>
  <c r="N29" l="1"/>
  <c r="M29"/>
  <c r="M30" l="1"/>
  <c r="N30"/>
  <c r="M31" l="1"/>
  <c r="N31"/>
  <c r="M32" l="1"/>
  <c r="N32"/>
  <c r="N33" l="1"/>
  <c r="M33"/>
  <c r="M34" l="1"/>
  <c r="N34"/>
  <c r="M35" l="1"/>
  <c r="N35"/>
  <c r="N36" l="1"/>
  <c r="M36"/>
  <c r="M37" l="1"/>
  <c r="N37"/>
  <c r="N38" l="1"/>
  <c r="M38"/>
  <c r="M39" l="1"/>
  <c r="N39"/>
</calcChain>
</file>

<file path=xl/sharedStrings.xml><?xml version="1.0" encoding="utf-8"?>
<sst xmlns="http://schemas.openxmlformats.org/spreadsheetml/2006/main" count="102" uniqueCount="62">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</sst>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1255.6744091877263</c:v>
                </c:pt>
                <c:pt idx="1">
                  <c:v>1202.5753625898869</c:v>
                </c:pt>
                <c:pt idx="2">
                  <c:v>340.05</c:v>
                </c:pt>
                <c:pt idx="3">
                  <c:v>252.6651278277788</c:v>
                </c:pt>
                <c:pt idx="4">
                  <c:v>1020.2399213453646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1202.5753625898869</v>
          </cell>
        </row>
      </sheetData>
      <sheetData sheetId="1">
        <row r="4">
          <cell r="J4">
            <v>1255.6744091877263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3.736672837223542</v>
          </cell>
        </row>
      </sheetData>
      <sheetData sheetId="4">
        <row r="47">
          <cell r="M47">
            <v>139.05000000000001</v>
          </cell>
          <cell r="O47">
            <v>1.5154737228604489</v>
          </cell>
        </row>
      </sheetData>
      <sheetData sheetId="5">
        <row r="4">
          <cell r="C4">
            <v>-109.33333333333333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37.75771315866389</v>
          </cell>
        </row>
      </sheetData>
      <sheetData sheetId="8">
        <row r="4">
          <cell r="J4">
            <v>11.86642514429014</v>
          </cell>
        </row>
      </sheetData>
      <sheetData sheetId="9">
        <row r="4">
          <cell r="J4">
            <v>20.816292773704273</v>
          </cell>
        </row>
      </sheetData>
      <sheetData sheetId="10">
        <row r="4">
          <cell r="J4">
            <v>12.064212990509427</v>
          </cell>
        </row>
      </sheetData>
      <sheetData sheetId="11">
        <row r="4">
          <cell r="J4">
            <v>46.128407844271692</v>
          </cell>
        </row>
      </sheetData>
      <sheetData sheetId="12">
        <row r="4">
          <cell r="J4">
            <v>3.7008017514323526</v>
          </cell>
        </row>
      </sheetData>
      <sheetData sheetId="13">
        <row r="4">
          <cell r="J4">
            <v>169.0478843856458</v>
          </cell>
        </row>
      </sheetData>
      <sheetData sheetId="14">
        <row r="4">
          <cell r="J4">
            <v>5.9691990014005754</v>
          </cell>
        </row>
      </sheetData>
      <sheetData sheetId="15">
        <row r="4">
          <cell r="J4">
            <v>36.995780286162962</v>
          </cell>
        </row>
      </sheetData>
      <sheetData sheetId="16">
        <row r="4">
          <cell r="J4">
            <v>6.3686712245615835</v>
          </cell>
        </row>
      </sheetData>
      <sheetData sheetId="17">
        <row r="4">
          <cell r="J4">
            <v>11.571793065665931</v>
          </cell>
        </row>
      </sheetData>
      <sheetData sheetId="18">
        <row r="4">
          <cell r="J4">
            <v>12.026180947133955</v>
          </cell>
        </row>
      </sheetData>
      <sheetData sheetId="19">
        <row r="4">
          <cell r="J4">
            <v>7.846992624004903</v>
          </cell>
        </row>
      </sheetData>
      <sheetData sheetId="20">
        <row r="4">
          <cell r="J4">
            <v>11.947582044572817</v>
          </cell>
        </row>
      </sheetData>
      <sheetData sheetId="21">
        <row r="4">
          <cell r="J4">
            <v>3.8071845190707179</v>
          </cell>
        </row>
      </sheetData>
      <sheetData sheetId="22">
        <row r="4">
          <cell r="J4">
            <v>22.425269656742564</v>
          </cell>
        </row>
      </sheetData>
      <sheetData sheetId="23">
        <row r="4">
          <cell r="J4">
            <v>47.241503278867981</v>
          </cell>
        </row>
      </sheetData>
      <sheetData sheetId="24">
        <row r="4">
          <cell r="J4">
            <v>42.610829453996459</v>
          </cell>
        </row>
      </sheetData>
      <sheetData sheetId="25">
        <row r="4">
          <cell r="J4">
            <v>43.575916694509139</v>
          </cell>
        </row>
      </sheetData>
      <sheetData sheetId="26">
        <row r="4">
          <cell r="J4">
            <v>4.2011214255355647</v>
          </cell>
        </row>
      </sheetData>
      <sheetData sheetId="27">
        <row r="4">
          <cell r="J4">
            <v>252.6651278277788</v>
          </cell>
        </row>
      </sheetData>
      <sheetData sheetId="28">
        <row r="4">
          <cell r="J4">
            <v>0.97961515255224607</v>
          </cell>
        </row>
      </sheetData>
      <sheetData sheetId="29">
        <row r="4">
          <cell r="J4">
            <v>12.009391496629533</v>
          </cell>
        </row>
      </sheetData>
      <sheetData sheetId="30">
        <row r="4">
          <cell r="J4">
            <v>19.215740942098289</v>
          </cell>
        </row>
      </sheetData>
      <sheetData sheetId="31">
        <row r="4">
          <cell r="J4">
            <v>4.2989432603041999</v>
          </cell>
        </row>
      </sheetData>
      <sheetData sheetId="32">
        <row r="4">
          <cell r="J4">
            <v>2.2408218926249392</v>
          </cell>
        </row>
      </sheetData>
      <sheetData sheetId="33">
        <row r="4">
          <cell r="J4">
            <v>2.5208418353744726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80.51</f>
        <v>80.510000000000005</v>
      </c>
      <c r="J2" t="s">
        <v>6</v>
      </c>
      <c r="K2" s="9">
        <f>9.93+37.53+0.82</f>
        <v>48.28</v>
      </c>
      <c r="M2" t="s">
        <v>59</v>
      </c>
      <c r="N2" s="9">
        <f>340.05</f>
        <v>340.05</v>
      </c>
      <c r="P2" t="s">
        <v>8</v>
      </c>
      <c r="Q2" s="10">
        <f>N2+K2+H2</f>
        <v>468.84000000000003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0.11418767240951079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4105.8722899491377</v>
      </c>
      <c r="D7" s="20">
        <f>(C7*[1]Feuil1!$K$2-C4)/C4</f>
        <v>0.47203594049834174</v>
      </c>
      <c r="E7" s="31">
        <f>C7-C7/(1+D7)</f>
        <v>1316.6249781211814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1255.6744091877263</v>
      </c>
    </row>
    <row r="9" spans="2:20">
      <c r="M9" s="17" t="str">
        <f>IF(C13&gt;C7*[2]Params!F8,B13,"Others")</f>
        <v>ETH</v>
      </c>
      <c r="N9" s="18">
        <f>IF(C13&gt;C7*0.1,C13,C7)</f>
        <v>1202.5753625898869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340.05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252.6651278277788</v>
      </c>
    </row>
    <row r="12" spans="2:20">
      <c r="B12" s="7" t="s">
        <v>4</v>
      </c>
      <c r="C12" s="1">
        <f>[2]BTC!J4</f>
        <v>1255.6744091877263</v>
      </c>
      <c r="D12" s="20">
        <f>C12/$C$7</f>
        <v>0.30582402971020833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1020.2399213453646</v>
      </c>
    </row>
    <row r="13" spans="2:20">
      <c r="B13" s="7" t="s">
        <v>19</v>
      </c>
      <c r="C13" s="1">
        <f>[2]ETH!J4</f>
        <v>1202.5753625898869</v>
      </c>
      <c r="D13" s="20">
        <f t="shared" ref="D13:D50" si="0">C13/$C$7</f>
        <v>0.29289156546191164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59</v>
      </c>
      <c r="C14" s="1">
        <f>$N$2</f>
        <v>340.05</v>
      </c>
      <c r="D14" s="20">
        <f t="shared" si="0"/>
        <v>8.2820403555272898E-2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252.6651278277788</v>
      </c>
      <c r="D15" s="20">
        <f t="shared" si="0"/>
        <v>6.1537502870287461E-2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169.0478843856458</v>
      </c>
      <c r="D16" s="20">
        <f t="shared" si="0"/>
        <v>4.117222174675577E-2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[2]ATLAS!M47</f>
        <v>139.05000000000001</v>
      </c>
      <c r="D17" s="20">
        <f t="shared" si="0"/>
        <v>3.3866128846818694E-2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22</v>
      </c>
      <c r="C18" s="1">
        <f>-[2]BIGTIME!$C$4</f>
        <v>109.33333333333333</v>
      </c>
      <c r="D18" s="20">
        <f>C18/$C$7</f>
        <v>2.6628527536273594E-2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5</v>
      </c>
      <c r="C19" s="1">
        <f>H$2</f>
        <v>80.510000000000005</v>
      </c>
      <c r="D19" s="20">
        <f>C19/$C$7</f>
        <v>1.9608500779988297E-2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21</v>
      </c>
      <c r="C20" s="1">
        <f>[2]DefiCake!$Y$2</f>
        <v>62.55</v>
      </c>
      <c r="D20" s="20">
        <f t="shared" si="0"/>
        <v>1.5234278024944328E-2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46.128407844271692</v>
      </c>
      <c r="D21" s="20">
        <f t="shared" si="0"/>
        <v>1.1234740047124827E-2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47.241503278867981</v>
      </c>
      <c r="D22" s="20">
        <f t="shared" si="0"/>
        <v>1.1505838453502702E-2</v>
      </c>
      <c r="M22" s="17" t="str">
        <f>IF(OR(M21="",M21="Others"),"",IF(C26&gt;C7*[2]Params!F8,B26,"Others"))</f>
        <v/>
      </c>
      <c r="N22" s="18"/>
    </row>
    <row r="23" spans="2:17">
      <c r="B23" s="7" t="s">
        <v>6</v>
      </c>
      <c r="C23" s="1">
        <f>$K$2</f>
        <v>48.28</v>
      </c>
      <c r="D23" s="20">
        <f t="shared" si="0"/>
        <v>1.1758768074249595E-2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43.575916694509139</v>
      </c>
      <c r="D24" s="20">
        <f t="shared" si="0"/>
        <v>1.0613071624555801E-2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42.610829453996459</v>
      </c>
      <c r="D25" s="20">
        <f t="shared" si="0"/>
        <v>1.0378021147492707E-2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45</v>
      </c>
      <c r="C26" s="9">
        <f>[2]ADA!$J$4</f>
        <v>37.75771315866389</v>
      </c>
      <c r="D26" s="20">
        <f t="shared" si="0"/>
        <v>9.1960271757823286E-3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42</v>
      </c>
      <c r="C27" s="1">
        <f>[2]DOT!$J$4</f>
        <v>36.995780286162962</v>
      </c>
      <c r="D27" s="20">
        <f t="shared" si="0"/>
        <v>9.0104556775245578E-3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49</v>
      </c>
      <c r="C28" s="1">
        <f>[2]LUNC!J4</f>
        <v>22.425269656742564</v>
      </c>
      <c r="D28" s="20">
        <f t="shared" si="0"/>
        <v>5.4617552795389948E-3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20.816292773704273</v>
      </c>
      <c r="D29" s="20">
        <f t="shared" si="0"/>
        <v>5.0698831584852187E-3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19.215740942098289</v>
      </c>
      <c r="D30" s="20">
        <f t="shared" si="0"/>
        <v>4.6800629890844285E-3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55</v>
      </c>
      <c r="C31" s="9">
        <f>[2]UNI!$J$4</f>
        <v>12.009391496629533</v>
      </c>
      <c r="D31" s="20">
        <f t="shared" si="0"/>
        <v>2.9249305990416722E-3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12.064212990509427</v>
      </c>
      <c r="D32" s="20">
        <f t="shared" si="0"/>
        <v>2.9382825715358221E-3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11.86642514429014</v>
      </c>
      <c r="D33" s="20">
        <f t="shared" si="0"/>
        <v>2.8901106284621282E-3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44</v>
      </c>
      <c r="C34" s="9">
        <f>[2]LTC!$J$4</f>
        <v>11.947582044572817</v>
      </c>
      <c r="D34" s="20">
        <f t="shared" si="0"/>
        <v>2.909876684138371E-3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12.026180947133955</v>
      </c>
      <c r="D35" s="20">
        <f t="shared" si="0"/>
        <v>2.9290197302466346E-3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11.571793065665931</v>
      </c>
      <c r="D36" s="20">
        <f t="shared" si="0"/>
        <v>2.8183519234129123E-3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9</v>
      </c>
      <c r="D37" s="20">
        <f t="shared" si="0"/>
        <v>2.1919824496322775E-3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7.846992624004903</v>
      </c>
      <c r="D38" s="20">
        <f t="shared" si="0"/>
        <v>1.9111633460236312E-3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6.3686712245615835</v>
      </c>
      <c r="D39" s="20">
        <f t="shared" si="0"/>
        <v>1.5511128390796774E-3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5.9691990014005754</v>
      </c>
      <c r="D40" s="20">
        <f t="shared" si="0"/>
        <v>1.453819938825842E-3</v>
      </c>
    </row>
    <row r="41" spans="2:14">
      <c r="B41" s="22" t="s">
        <v>37</v>
      </c>
      <c r="C41" s="9">
        <f>[2]GRT!$J$4</f>
        <v>4.2989432603041999</v>
      </c>
      <c r="D41" s="20">
        <f t="shared" si="0"/>
        <v>1.0470231309501967E-3</v>
      </c>
    </row>
    <row r="42" spans="2:14">
      <c r="B42" s="22" t="s">
        <v>56</v>
      </c>
      <c r="C42" s="9">
        <f>[2]SHIB!$J$4</f>
        <v>4.2011214255355647</v>
      </c>
      <c r="D42" s="20">
        <f t="shared" si="0"/>
        <v>1.0231982703942325E-3</v>
      </c>
    </row>
    <row r="43" spans="2:14">
      <c r="B43" s="7" t="s">
        <v>25</v>
      </c>
      <c r="C43" s="1">
        <f>[2]POLIS!J4</f>
        <v>3.736672837223542</v>
      </c>
      <c r="D43" s="20">
        <f t="shared" si="0"/>
        <v>9.1008014213462803E-4</v>
      </c>
    </row>
    <row r="44" spans="2:14">
      <c r="B44" s="22" t="s">
        <v>23</v>
      </c>
      <c r="C44" s="9">
        <f>[2]LUNA!J4</f>
        <v>3.8071845190707179</v>
      </c>
      <c r="D44" s="20">
        <f t="shared" si="0"/>
        <v>9.2725351647941301E-4</v>
      </c>
    </row>
    <row r="45" spans="2:14">
      <c r="B45" s="22" t="s">
        <v>36</v>
      </c>
      <c r="C45" s="9">
        <f>[2]AMP!$J$4</f>
        <v>3.7008017514323526</v>
      </c>
      <c r="D45" s="20">
        <f t="shared" si="0"/>
        <v>9.0134360985645687E-4</v>
      </c>
    </row>
    <row r="46" spans="2:14">
      <c r="B46" s="22" t="s">
        <v>40</v>
      </c>
      <c r="C46" s="9">
        <f>[2]SHPING!$J$4</f>
        <v>2.5208418353744726</v>
      </c>
      <c r="D46" s="20">
        <f t="shared" si="0"/>
        <v>6.1396011793774039E-4</v>
      </c>
    </row>
    <row r="47" spans="2:14">
      <c r="B47" s="22" t="s">
        <v>50</v>
      </c>
      <c r="C47" s="9">
        <f>[2]KAVA!$J$4</f>
        <v>2.2408218926249392</v>
      </c>
      <c r="D47" s="20">
        <f t="shared" si="0"/>
        <v>5.4576025126507229E-4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4.1326019909426341E-4</v>
      </c>
    </row>
    <row r="49" spans="2:4">
      <c r="B49" s="7" t="s">
        <v>28</v>
      </c>
      <c r="C49" s="1">
        <f>[2]ATLAS!O47</f>
        <v>1.5154737228604489</v>
      </c>
      <c r="D49" s="20">
        <f t="shared" si="0"/>
        <v>3.6909908926544379E-4</v>
      </c>
    </row>
    <row r="50" spans="2:4">
      <c r="B50" s="22" t="s">
        <v>43</v>
      </c>
      <c r="C50" s="9">
        <f>[2]TRX!$J$4</f>
        <v>0.97961515255224607</v>
      </c>
      <c r="D50" s="20">
        <f t="shared" si="0"/>
        <v>2.3858880242092997E-4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C21" sqref="C2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2023-12-11T13:54:58Z</dcterms:modified>
</cp:coreProperties>
</file>