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4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G9" s="1"/>
  <c r="N9"/>
  <c r="N8"/>
  <c r="N7"/>
  <c r="N6"/>
  <c r="C5"/>
  <c r="O7" s="1"/>
  <c r="P7" s="1"/>
  <c r="D10" i="33"/>
  <c r="G9" s="1"/>
  <c r="B10"/>
  <c r="N9"/>
  <c r="N8"/>
  <c r="O7"/>
  <c r="P7" s="1"/>
  <c r="N7"/>
  <c r="N6"/>
  <c r="C5"/>
  <c r="O9" s="1"/>
  <c r="P9" s="1"/>
  <c r="J4"/>
  <c r="D11" i="32"/>
  <c r="B11"/>
  <c r="G10"/>
  <c r="O9"/>
  <c r="C9"/>
  <c r="T8"/>
  <c r="S8"/>
  <c r="R8"/>
  <c r="N9" s="1"/>
  <c r="N8"/>
  <c r="C8"/>
  <c r="T7"/>
  <c r="R7"/>
  <c r="N7"/>
  <c r="C7"/>
  <c r="S7" s="1"/>
  <c r="T6"/>
  <c r="S6"/>
  <c r="R6"/>
  <c r="N6"/>
  <c r="C6"/>
  <c r="O6" s="1"/>
  <c r="R5"/>
  <c r="R35" s="1"/>
  <c r="C5"/>
  <c r="O8" s="1"/>
  <c r="P8" s="1"/>
  <c r="K4"/>
  <c r="J4"/>
  <c r="B13" i="31"/>
  <c r="J4" s="1"/>
  <c r="C10"/>
  <c r="N9"/>
  <c r="C9"/>
  <c r="N8"/>
  <c r="C8"/>
  <c r="T7"/>
  <c r="S7" s="1"/>
  <c r="R7"/>
  <c r="O7"/>
  <c r="P7" s="1"/>
  <c r="C7"/>
  <c r="T6"/>
  <c r="S6"/>
  <c r="R6"/>
  <c r="P6"/>
  <c r="O6"/>
  <c r="O3" s="1"/>
  <c r="N6"/>
  <c r="E6"/>
  <c r="D6"/>
  <c r="D13" s="1"/>
  <c r="G12" s="1"/>
  <c r="T5"/>
  <c r="R5"/>
  <c r="R17" s="1"/>
  <c r="C5"/>
  <c r="O9" s="1"/>
  <c r="P9" s="1"/>
  <c r="K4"/>
  <c r="D10" i="30"/>
  <c r="G9" s="1"/>
  <c r="B10"/>
  <c r="N9"/>
  <c r="N8"/>
  <c r="O7"/>
  <c r="P7" s="1"/>
  <c r="N7"/>
  <c r="N6"/>
  <c r="E6"/>
  <c r="D6"/>
  <c r="C5"/>
  <c r="O9" s="1"/>
  <c r="P9" s="1"/>
  <c r="J4"/>
  <c r="B13" i="29"/>
  <c r="N9"/>
  <c r="O8"/>
  <c r="P8" s="1"/>
  <c r="N8"/>
  <c r="N7"/>
  <c r="N6"/>
  <c r="Q6" s="1"/>
  <c r="E6"/>
  <c r="D6"/>
  <c r="D13" s="1"/>
  <c r="C5"/>
  <c r="O9" s="1"/>
  <c r="P9" s="1"/>
  <c r="J4"/>
  <c r="C34" i="28"/>
  <c r="B34"/>
  <c r="D33"/>
  <c r="C32"/>
  <c r="C31"/>
  <c r="C30"/>
  <c r="D29"/>
  <c r="C29"/>
  <c r="C28"/>
  <c r="B28"/>
  <c r="C27"/>
  <c r="C26"/>
  <c r="B26"/>
  <c r="C25"/>
  <c r="N24"/>
  <c r="C24"/>
  <c r="P23"/>
  <c r="N23"/>
  <c r="C23"/>
  <c r="T22"/>
  <c r="R22"/>
  <c r="C22"/>
  <c r="O23" s="1"/>
  <c r="T21"/>
  <c r="R21"/>
  <c r="C21"/>
  <c r="R20"/>
  <c r="C20"/>
  <c r="T19"/>
  <c r="R19"/>
  <c r="C19"/>
  <c r="T18"/>
  <c r="R18"/>
  <c r="E18"/>
  <c r="T17"/>
  <c r="R17"/>
  <c r="C17"/>
  <c r="T16"/>
  <c r="S16"/>
  <c r="R16"/>
  <c r="N16"/>
  <c r="C16"/>
  <c r="T15"/>
  <c r="S15" s="1"/>
  <c r="O26" s="1"/>
  <c r="P26" s="1"/>
  <c r="R15"/>
  <c r="N26" s="1"/>
  <c r="E15"/>
  <c r="B15"/>
  <c r="T14"/>
  <c r="S14"/>
  <c r="R14"/>
  <c r="O14"/>
  <c r="P14" s="1"/>
  <c r="N14"/>
  <c r="E14"/>
  <c r="B14"/>
  <c r="T13"/>
  <c r="S13" s="1"/>
  <c r="O16" s="1"/>
  <c r="P16" s="1"/>
  <c r="R13"/>
  <c r="B13"/>
  <c r="D13" s="1"/>
  <c r="T12"/>
  <c r="S12"/>
  <c r="R12"/>
  <c r="E12"/>
  <c r="T11"/>
  <c r="S11"/>
  <c r="R11"/>
  <c r="C11"/>
  <c r="T10"/>
  <c r="S10"/>
  <c r="R10"/>
  <c r="C10"/>
  <c r="U9"/>
  <c r="O9"/>
  <c r="C9"/>
  <c r="B9"/>
  <c r="T8"/>
  <c r="R8"/>
  <c r="O8"/>
  <c r="B8"/>
  <c r="C8" s="1"/>
  <c r="T7"/>
  <c r="R7"/>
  <c r="P7"/>
  <c r="O7"/>
  <c r="N7"/>
  <c r="C7"/>
  <c r="T6"/>
  <c r="R6"/>
  <c r="O6"/>
  <c r="N6"/>
  <c r="C6"/>
  <c r="B6"/>
  <c r="S5"/>
  <c r="B5"/>
  <c r="R5" s="1"/>
  <c r="O3"/>
  <c r="D13" i="27"/>
  <c r="B13"/>
  <c r="G12"/>
  <c r="N9"/>
  <c r="N8"/>
  <c r="N7"/>
  <c r="N6"/>
  <c r="E6"/>
  <c r="D6"/>
  <c r="C5"/>
  <c r="J4"/>
  <c r="K4" s="1"/>
  <c r="B19" i="26"/>
  <c r="O17"/>
  <c r="C17"/>
  <c r="O16"/>
  <c r="C16"/>
  <c r="O15"/>
  <c r="C15"/>
  <c r="O14"/>
  <c r="C14"/>
  <c r="C13"/>
  <c r="C12"/>
  <c r="C11"/>
  <c r="C10"/>
  <c r="R9"/>
  <c r="O9"/>
  <c r="D9"/>
  <c r="T8"/>
  <c r="R8"/>
  <c r="C8"/>
  <c r="T7"/>
  <c r="R7"/>
  <c r="R22" s="1"/>
  <c r="E7"/>
  <c r="U6"/>
  <c r="T6"/>
  <c r="S6" s="1"/>
  <c r="R6"/>
  <c r="O6"/>
  <c r="C6"/>
  <c r="T5"/>
  <c r="S5"/>
  <c r="R5"/>
  <c r="C5"/>
  <c r="O8" s="1"/>
  <c r="J4"/>
  <c r="B10" i="25"/>
  <c r="N9"/>
  <c r="N8"/>
  <c r="O7"/>
  <c r="P7" s="1"/>
  <c r="N7"/>
  <c r="E7"/>
  <c r="D7"/>
  <c r="N6"/>
  <c r="E6"/>
  <c r="D6"/>
  <c r="D10" s="1"/>
  <c r="C5"/>
  <c r="O9" s="1"/>
  <c r="P9" s="1"/>
  <c r="J4"/>
  <c r="O17" i="24"/>
  <c r="O16"/>
  <c r="N15"/>
  <c r="B15"/>
  <c r="O14"/>
  <c r="C14"/>
  <c r="C13"/>
  <c r="C12"/>
  <c r="C11"/>
  <c r="R10"/>
  <c r="C10"/>
  <c r="C9"/>
  <c r="T8"/>
  <c r="R8"/>
  <c r="C8"/>
  <c r="S8" s="1"/>
  <c r="T7"/>
  <c r="S7"/>
  <c r="O7" s="1"/>
  <c r="R7"/>
  <c r="C7"/>
  <c r="O9" s="1"/>
  <c r="R6"/>
  <c r="U6" s="1"/>
  <c r="E6"/>
  <c r="D6"/>
  <c r="T5"/>
  <c r="R5"/>
  <c r="C5"/>
  <c r="O15" s="1"/>
  <c r="P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T21"/>
  <c r="S21" s="1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O6" s="1"/>
  <c r="P6" s="1"/>
  <c r="D6"/>
  <c r="T5"/>
  <c r="T37" s="1"/>
  <c r="R5"/>
  <c r="R37" s="1"/>
  <c r="D5"/>
  <c r="D37" s="1"/>
  <c r="D15" i="22"/>
  <c r="D14"/>
  <c r="D13"/>
  <c r="D12"/>
  <c r="D11"/>
  <c r="D10"/>
  <c r="D9"/>
  <c r="D8"/>
  <c r="C7"/>
  <c r="B7"/>
  <c r="B17" s="1"/>
  <c r="J4" s="1"/>
  <c r="E6"/>
  <c r="D6"/>
  <c r="D5"/>
  <c r="D17" s="1"/>
  <c r="D14" i="21"/>
  <c r="B14"/>
  <c r="G13"/>
  <c r="C12"/>
  <c r="C11"/>
  <c r="C10"/>
  <c r="T9"/>
  <c r="S9"/>
  <c r="R9"/>
  <c r="C9"/>
  <c r="T8"/>
  <c r="R8"/>
  <c r="U8" s="1"/>
  <c r="O8"/>
  <c r="C8"/>
  <c r="T7"/>
  <c r="S7"/>
  <c r="R7"/>
  <c r="C7"/>
  <c r="O9" s="1"/>
  <c r="T6"/>
  <c r="S6" s="1"/>
  <c r="R6"/>
  <c r="P6"/>
  <c r="O6"/>
  <c r="O3" s="1"/>
  <c r="N6"/>
  <c r="E6"/>
  <c r="D6"/>
  <c r="T5"/>
  <c r="R5"/>
  <c r="C5"/>
  <c r="K4"/>
  <c r="J4"/>
  <c r="P3"/>
  <c r="N3"/>
  <c r="D10" i="20"/>
  <c r="B10"/>
  <c r="N9"/>
  <c r="N8"/>
  <c r="O7"/>
  <c r="P7" s="1"/>
  <c r="N7"/>
  <c r="N6"/>
  <c r="E6"/>
  <c r="D6"/>
  <c r="C5"/>
  <c r="O9" s="1"/>
  <c r="P9" s="1"/>
  <c r="J4"/>
  <c r="B10" i="19"/>
  <c r="O6"/>
  <c r="E6"/>
  <c r="D6"/>
  <c r="D10" s="1"/>
  <c r="G9" s="1"/>
  <c r="C5"/>
  <c r="O7" s="1"/>
  <c r="B10" i="18"/>
  <c r="N9"/>
  <c r="N8"/>
  <c r="O7"/>
  <c r="P7" s="1"/>
  <c r="N7"/>
  <c r="N6"/>
  <c r="E6"/>
  <c r="D6"/>
  <c r="D10" s="1"/>
  <c r="G9" s="1"/>
  <c r="C5"/>
  <c r="O9" s="1"/>
  <c r="P9" s="1"/>
  <c r="K4"/>
  <c r="J4"/>
  <c r="D13" i="17"/>
  <c r="K4" s="1"/>
  <c r="B13"/>
  <c r="G12"/>
  <c r="O9"/>
  <c r="N9"/>
  <c r="P9" s="1"/>
  <c r="O8"/>
  <c r="P8" s="1"/>
  <c r="N8"/>
  <c r="O7"/>
  <c r="N7"/>
  <c r="P7" s="1"/>
  <c r="O6"/>
  <c r="P6" s="1"/>
  <c r="N6"/>
  <c r="E6"/>
  <c r="D6"/>
  <c r="J4"/>
  <c r="T13" i="16"/>
  <c r="C10"/>
  <c r="O9"/>
  <c r="D9"/>
  <c r="D8" s="1"/>
  <c r="B9"/>
  <c r="T8"/>
  <c r="O8"/>
  <c r="B8"/>
  <c r="T7"/>
  <c r="S7"/>
  <c r="R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C11"/>
  <c r="T10"/>
  <c r="R10"/>
  <c r="E10"/>
  <c r="R9"/>
  <c r="D9"/>
  <c r="S8"/>
  <c r="R8"/>
  <c r="N9" s="1"/>
  <c r="N8"/>
  <c r="E8"/>
  <c r="S7"/>
  <c r="R7"/>
  <c r="N25" s="1"/>
  <c r="O7"/>
  <c r="P7" s="1"/>
  <c r="N7"/>
  <c r="E7"/>
  <c r="S6"/>
  <c r="R6"/>
  <c r="N6"/>
  <c r="D6"/>
  <c r="R5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T5"/>
  <c r="R5"/>
  <c r="C5"/>
  <c r="O7" s="1"/>
  <c r="P7" s="1"/>
  <c r="K4"/>
  <c r="B14" i="11"/>
  <c r="J4" s="1"/>
  <c r="K4" s="1"/>
  <c r="O9"/>
  <c r="P9" s="1"/>
  <c r="N9"/>
  <c r="N8"/>
  <c r="O7"/>
  <c r="P7" s="1"/>
  <c r="N7"/>
  <c r="E7"/>
  <c r="D7"/>
  <c r="N6"/>
  <c r="E6"/>
  <c r="D6"/>
  <c r="D14" s="1"/>
  <c r="C5"/>
  <c r="O8" s="1"/>
  <c r="P8" s="1"/>
  <c r="B14" i="10"/>
  <c r="D12"/>
  <c r="C12"/>
  <c r="C11"/>
  <c r="C10"/>
  <c r="C9"/>
  <c r="C8"/>
  <c r="T7"/>
  <c r="R7"/>
  <c r="N9" s="1"/>
  <c r="C7"/>
  <c r="T6"/>
  <c r="S6"/>
  <c r="R6"/>
  <c r="E6"/>
  <c r="D6"/>
  <c r="D14" s="1"/>
  <c r="G13" s="1"/>
  <c r="T5"/>
  <c r="T14" s="1"/>
  <c r="R5"/>
  <c r="C5"/>
  <c r="J4"/>
  <c r="B14" i="9"/>
  <c r="C10"/>
  <c r="N9"/>
  <c r="C9"/>
  <c r="N8"/>
  <c r="C8"/>
  <c r="T7"/>
  <c r="R7"/>
  <c r="N7"/>
  <c r="C7"/>
  <c r="R6"/>
  <c r="R17" s="1"/>
  <c r="O6"/>
  <c r="E6"/>
  <c r="U6" s="1"/>
  <c r="D6"/>
  <c r="D14" s="1"/>
  <c r="G13" s="1"/>
  <c r="T5"/>
  <c r="R5"/>
  <c r="C5"/>
  <c r="O9" s="1"/>
  <c r="P9" s="1"/>
  <c r="B13" i="8"/>
  <c r="N9"/>
  <c r="C9"/>
  <c r="T8"/>
  <c r="R8"/>
  <c r="N8"/>
  <c r="C8"/>
  <c r="T7"/>
  <c r="S7" s="1"/>
  <c r="O6" s="1"/>
  <c r="P6" s="1"/>
  <c r="R7"/>
  <c r="O7"/>
  <c r="P7" s="1"/>
  <c r="N7"/>
  <c r="C7"/>
  <c r="R6"/>
  <c r="U6" s="1"/>
  <c r="N6"/>
  <c r="E6"/>
  <c r="D6"/>
  <c r="D13" s="1"/>
  <c r="G12" s="1"/>
  <c r="T5"/>
  <c r="S5"/>
  <c r="R5"/>
  <c r="R13" s="1"/>
  <c r="C5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L39" s="1"/>
  <c r="L41" s="1"/>
  <c r="M41" s="1"/>
  <c r="E37"/>
  <c r="F37" s="1"/>
  <c r="D37"/>
  <c r="M36"/>
  <c r="D36"/>
  <c r="E36" s="1"/>
  <c r="F36" s="1"/>
  <c r="M35"/>
  <c r="E35"/>
  <c r="F35" s="1"/>
  <c r="D35"/>
  <c r="M34"/>
  <c r="F34"/>
  <c r="I34" s="1"/>
  <c r="K34" s="1"/>
  <c r="D34"/>
  <c r="E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D9"/>
  <c r="B9"/>
  <c r="G8"/>
  <c r="D7"/>
  <c r="P6"/>
  <c r="N6"/>
  <c r="O6" s="1"/>
  <c r="D6"/>
  <c r="D5"/>
  <c r="J4"/>
  <c r="K4" s="1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I40" i="5" l="1"/>
  <c r="K40" s="1"/>
  <c r="O9" i="2"/>
  <c r="O14" s="1"/>
  <c r="N4"/>
  <c r="H36" i="5"/>
  <c r="H37"/>
  <c r="O37" i="1"/>
  <c r="P37" s="1"/>
  <c r="O36"/>
  <c r="O35"/>
  <c r="O34"/>
  <c r="O29"/>
  <c r="P29" s="1"/>
  <c r="O28"/>
  <c r="O27"/>
  <c r="O26"/>
  <c r="B42"/>
  <c r="K4" i="14"/>
  <c r="T10" i="1"/>
  <c r="S10" s="1"/>
  <c r="O22" i="2"/>
  <c r="O46"/>
  <c r="O54"/>
  <c r="I36" i="5"/>
  <c r="K36" s="1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D74" i="5"/>
  <c r="E62"/>
  <c r="O9" i="8"/>
  <c r="P9" s="1"/>
  <c r="O8"/>
  <c r="P8" s="1"/>
  <c r="P11" s="1"/>
  <c r="T17" i="9"/>
  <c r="S5"/>
  <c r="O9" i="10"/>
  <c r="P9" s="1"/>
  <c r="O8"/>
  <c r="O6"/>
  <c r="P6" s="1"/>
  <c r="N17" i="14"/>
  <c r="N16"/>
  <c r="N15"/>
  <c r="T9"/>
  <c r="N9" i="19"/>
  <c r="N8"/>
  <c r="N6"/>
  <c r="N7"/>
  <c r="P7" s="1"/>
  <c r="G9" i="20"/>
  <c r="K4"/>
  <c r="R20" i="21"/>
  <c r="N8"/>
  <c r="P8" s="1"/>
  <c r="N9"/>
  <c r="P9" s="1"/>
  <c r="G12" i="29"/>
  <c r="K4"/>
  <c r="N6" i="9"/>
  <c r="J4"/>
  <c r="K4" s="1"/>
  <c r="N24" i="14"/>
  <c r="N22"/>
  <c r="N23"/>
  <c r="G17"/>
  <c r="T5"/>
  <c r="O15"/>
  <c r="P15" s="1"/>
  <c r="O14"/>
  <c r="P14" s="1"/>
  <c r="O16"/>
  <c r="O9" i="15"/>
  <c r="P9" s="1"/>
  <c r="O7"/>
  <c r="P7" s="1"/>
  <c r="B14" i="16"/>
  <c r="R8"/>
  <c r="C8"/>
  <c r="D14"/>
  <c r="G9" i="25"/>
  <c r="K4"/>
  <c r="R38" i="28"/>
  <c r="T5"/>
  <c r="N26" i="1"/>
  <c r="N27"/>
  <c r="N28"/>
  <c r="B39"/>
  <c r="N34" i="2"/>
  <c r="O34" s="1"/>
  <c r="O38" s="1"/>
  <c r="N51"/>
  <c r="O51" s="1"/>
  <c r="N67"/>
  <c r="O67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17" i="4"/>
  <c r="I35" i="5"/>
  <c r="K35" s="1"/>
  <c r="M38"/>
  <c r="M46" s="1"/>
  <c r="U7" i="10"/>
  <c r="N8"/>
  <c r="P9" i="12"/>
  <c r="T7" i="14"/>
  <c r="N7" i="21"/>
  <c r="O3" i="1"/>
  <c r="T5"/>
  <c r="N6"/>
  <c r="R19"/>
  <c r="N19" s="1"/>
  <c r="T19"/>
  <c r="S19" s="1"/>
  <c r="R21"/>
  <c r="N34"/>
  <c r="N35"/>
  <c r="N36"/>
  <c r="T15" i="2"/>
  <c r="S15" s="1"/>
  <c r="N26"/>
  <c r="O26" s="1"/>
  <c r="O30" s="1"/>
  <c r="N27"/>
  <c r="O27" s="1"/>
  <c r="D30"/>
  <c r="T21" s="1"/>
  <c r="S21" s="1"/>
  <c r="B31"/>
  <c r="N35"/>
  <c r="O35" s="1"/>
  <c r="N50"/>
  <c r="O50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P35" i="4"/>
  <c r="I37" i="5"/>
  <c r="K37" s="1"/>
  <c r="M39"/>
  <c r="K14" s="1"/>
  <c r="K4" i="8"/>
  <c r="T6"/>
  <c r="T13" s="1"/>
  <c r="P6" i="9"/>
  <c r="K4" i="10"/>
  <c r="R14"/>
  <c r="N6"/>
  <c r="O7"/>
  <c r="P7" s="1"/>
  <c r="G13" i="11"/>
  <c r="R13" i="12"/>
  <c r="U5"/>
  <c r="N14" i="14"/>
  <c r="O17"/>
  <c r="P17" s="1"/>
  <c r="R37"/>
  <c r="O6" i="15"/>
  <c r="P6" s="1"/>
  <c r="P11" s="1"/>
  <c r="O8"/>
  <c r="P8" s="1"/>
  <c r="R13" i="16"/>
  <c r="U5"/>
  <c r="S8"/>
  <c r="J4" i="19"/>
  <c r="K4" s="1"/>
  <c r="P6"/>
  <c r="G37" i="23"/>
  <c r="O16" i="12"/>
  <c r="P16" s="1"/>
  <c r="O14"/>
  <c r="P14" s="1"/>
  <c r="O8" i="14"/>
  <c r="P8" s="1"/>
  <c r="O6"/>
  <c r="P6" s="1"/>
  <c r="N17" i="24"/>
  <c r="P17" s="1"/>
  <c r="N16"/>
  <c r="N14"/>
  <c r="B16"/>
  <c r="D15"/>
  <c r="T10" s="1"/>
  <c r="T9" i="26"/>
  <c r="V9" s="1"/>
  <c r="C9"/>
  <c r="N9"/>
  <c r="N8"/>
  <c r="P8" s="1"/>
  <c r="N7"/>
  <c r="N6"/>
  <c r="P6" s="1"/>
  <c r="P11" s="1"/>
  <c r="P6" i="28"/>
  <c r="N3"/>
  <c r="N17"/>
  <c r="N15"/>
  <c r="T6" i="9"/>
  <c r="O7"/>
  <c r="P7" s="1"/>
  <c r="O8"/>
  <c r="P8" s="1"/>
  <c r="U5" i="10"/>
  <c r="N7"/>
  <c r="O6" i="11"/>
  <c r="P6" s="1"/>
  <c r="P12" s="1"/>
  <c r="T13" i="12"/>
  <c r="G12"/>
  <c r="S8"/>
  <c r="O15"/>
  <c r="P15" s="1"/>
  <c r="O17"/>
  <c r="P17" s="1"/>
  <c r="S5" i="13"/>
  <c r="T15"/>
  <c r="D17" i="14"/>
  <c r="T6"/>
  <c r="O9"/>
  <c r="P9" s="1"/>
  <c r="S6" i="16"/>
  <c r="P11" i="17"/>
  <c r="O8" i="19"/>
  <c r="O9"/>
  <c r="P9" s="1"/>
  <c r="S5" i="21"/>
  <c r="T20"/>
  <c r="O6" i="24"/>
  <c r="O8"/>
  <c r="P16"/>
  <c r="B18"/>
  <c r="J4" s="1"/>
  <c r="O7" i="26"/>
  <c r="P7" s="1"/>
  <c r="D19"/>
  <c r="G18" s="1"/>
  <c r="R9" i="28"/>
  <c r="N9"/>
  <c r="P9" s="1"/>
  <c r="S22"/>
  <c r="N25"/>
  <c r="K4" i="30"/>
  <c r="N3" i="31"/>
  <c r="P3" s="1"/>
  <c r="K4" i="33"/>
  <c r="J4" i="34"/>
  <c r="K4" s="1"/>
  <c r="O9"/>
  <c r="P9" s="1"/>
  <c r="S5" i="24"/>
  <c r="N17" i="26"/>
  <c r="N16"/>
  <c r="N15"/>
  <c r="N14"/>
  <c r="O9" i="27"/>
  <c r="P9" s="1"/>
  <c r="O7"/>
  <c r="P7" s="1"/>
  <c r="B36" i="28"/>
  <c r="J4" s="1"/>
  <c r="D5"/>
  <c r="D36" s="1"/>
  <c r="G36" s="1"/>
  <c r="O25"/>
  <c r="O24"/>
  <c r="P24" s="1"/>
  <c r="C33"/>
  <c r="T20"/>
  <c r="T17" i="31"/>
  <c r="S5"/>
  <c r="B37" i="23"/>
  <c r="J4" s="1"/>
  <c r="P14" i="24"/>
  <c r="T22" i="26"/>
  <c r="V8"/>
  <c r="P9"/>
  <c r="P14"/>
  <c r="P15"/>
  <c r="P16"/>
  <c r="P17"/>
  <c r="O6" i="27"/>
  <c r="P6" s="1"/>
  <c r="P11" s="1"/>
  <c r="O8"/>
  <c r="P8" s="1"/>
  <c r="P3" i="28"/>
  <c r="O15"/>
  <c r="P15" s="1"/>
  <c r="P19" s="1"/>
  <c r="O17"/>
  <c r="P17" s="1"/>
  <c r="P6" i="32"/>
  <c r="O7"/>
  <c r="P7" s="1"/>
  <c r="P9"/>
  <c r="O6" i="34"/>
  <c r="P6" s="1"/>
  <c r="O8"/>
  <c r="P8" s="1"/>
  <c r="N8" i="12"/>
  <c r="P8" s="1"/>
  <c r="P11" s="1"/>
  <c r="O7" i="13"/>
  <c r="P7" s="1"/>
  <c r="P12" s="1"/>
  <c r="O8"/>
  <c r="P8" s="1"/>
  <c r="T8" i="14"/>
  <c r="O6" i="18"/>
  <c r="P6" s="1"/>
  <c r="O8"/>
  <c r="P8" s="1"/>
  <c r="O6" i="20"/>
  <c r="P6" s="1"/>
  <c r="O8"/>
  <c r="P8" s="1"/>
  <c r="O7" i="21"/>
  <c r="T6" i="24"/>
  <c r="O6" i="25"/>
  <c r="P6" s="1"/>
  <c r="O8"/>
  <c r="P8" s="1"/>
  <c r="O6" i="29"/>
  <c r="P6" s="1"/>
  <c r="O7"/>
  <c r="P7" s="1"/>
  <c r="O6" i="30"/>
  <c r="P6" s="1"/>
  <c r="O8"/>
  <c r="P8" s="1"/>
  <c r="O8" i="31"/>
  <c r="P8" s="1"/>
  <c r="P11" s="1"/>
  <c r="S5" i="32"/>
  <c r="T5" s="1"/>
  <c r="T35" s="1"/>
  <c r="W35" s="1"/>
  <c r="O6" i="33"/>
  <c r="P6" s="1"/>
  <c r="O8"/>
  <c r="P8" s="1"/>
  <c r="O7" i="16" l="1"/>
  <c r="O6"/>
  <c r="O21" i="1"/>
  <c r="P21" s="1"/>
  <c r="O19"/>
  <c r="P19" s="1"/>
  <c r="P23" s="1"/>
  <c r="O20"/>
  <c r="P20" s="1"/>
  <c r="P6"/>
  <c r="O6"/>
  <c r="N9" i="16"/>
  <c r="P9" s="1"/>
  <c r="N8"/>
  <c r="P8" s="1"/>
  <c r="N6"/>
  <c r="J4"/>
  <c r="K4" s="1"/>
  <c r="N7"/>
  <c r="T37" i="14"/>
  <c r="S5"/>
  <c r="J12" i="1"/>
  <c r="J13" s="1"/>
  <c r="J4"/>
  <c r="K4" s="1"/>
  <c r="H41" i="5"/>
  <c r="I41" s="1"/>
  <c r="K41" s="1"/>
  <c r="H38"/>
  <c r="M4" i="2"/>
  <c r="O4" s="1"/>
  <c r="S9" i="28"/>
  <c r="N8"/>
  <c r="P8" s="1"/>
  <c r="P11" s="1"/>
  <c r="R9" i="24"/>
  <c r="D16"/>
  <c r="T9" s="1"/>
  <c r="T17" s="1"/>
  <c r="R22" i="2"/>
  <c r="M57"/>
  <c r="O57" s="1"/>
  <c r="D31"/>
  <c r="T22"/>
  <c r="T20"/>
  <c r="R20"/>
  <c r="D39" i="1"/>
  <c r="D42" s="1"/>
  <c r="T22"/>
  <c r="T18"/>
  <c r="R18"/>
  <c r="N10"/>
  <c r="P10" s="1"/>
  <c r="R22"/>
  <c r="P11" i="32"/>
  <c r="P19" i="26"/>
  <c r="P20" i="24"/>
  <c r="P12" i="9"/>
  <c r="P11" i="10"/>
  <c r="P26" i="1"/>
  <c r="P28"/>
  <c r="P34"/>
  <c r="P39" s="1"/>
  <c r="P36"/>
  <c r="P11" i="33"/>
  <c r="P11" i="30"/>
  <c r="P11" i="29"/>
  <c r="P11" i="25"/>
  <c r="P7" i="21"/>
  <c r="P11" s="1"/>
  <c r="P11" i="20"/>
  <c r="P11" i="18"/>
  <c r="P11" i="34"/>
  <c r="O3" i="32"/>
  <c r="K4" i="26"/>
  <c r="P25" i="28"/>
  <c r="P28" s="1"/>
  <c r="K4"/>
  <c r="P8" i="19"/>
  <c r="P11" s="1"/>
  <c r="P11" i="14"/>
  <c r="P19" i="12"/>
  <c r="N3" i="32"/>
  <c r="T32" i="1"/>
  <c r="O74" i="2"/>
  <c r="O78" s="1"/>
  <c r="T38" i="28"/>
  <c r="W38" s="1"/>
  <c r="G13" i="16"/>
  <c r="P16" i="14"/>
  <c r="P19" s="1"/>
  <c r="P8" i="10"/>
  <c r="B37" i="2"/>
  <c r="D37"/>
  <c r="P27" i="1"/>
  <c r="P35"/>
  <c r="J4" i="2" l="1"/>
  <c r="K4" s="1"/>
  <c r="J7"/>
  <c r="J8" s="1"/>
  <c r="N11" i="1"/>
  <c r="R32"/>
  <c r="M58" i="2"/>
  <c r="R36"/>
  <c r="H39" i="5"/>
  <c r="I39" s="1"/>
  <c r="K39" s="1"/>
  <c r="I38"/>
  <c r="K38" s="1"/>
  <c r="O25" i="14"/>
  <c r="P25" s="1"/>
  <c r="O23"/>
  <c r="P23" s="1"/>
  <c r="O24"/>
  <c r="P24" s="1"/>
  <c r="O22"/>
  <c r="P22" s="1"/>
  <c r="G7" i="1"/>
  <c r="I42"/>
  <c r="S20" i="2"/>
  <c r="T36"/>
  <c r="N8" i="24"/>
  <c r="P8" s="1"/>
  <c r="N6"/>
  <c r="P6" s="1"/>
  <c r="N9"/>
  <c r="P9" s="1"/>
  <c r="N7"/>
  <c r="P7" s="1"/>
  <c r="R17"/>
  <c r="P3" i="32"/>
  <c r="P31" i="1"/>
  <c r="P6" i="16"/>
  <c r="G36" i="2"/>
  <c r="D18" i="24"/>
  <c r="S18" i="1"/>
  <c r="N3"/>
  <c r="P3" s="1"/>
  <c r="P7" i="16"/>
  <c r="O12" i="1" l="1"/>
  <c r="P12" s="1"/>
  <c r="O11"/>
  <c r="P11" s="1"/>
  <c r="O13"/>
  <c r="P13" s="1"/>
  <c r="G17" i="24"/>
  <c r="K4"/>
  <c r="N59" i="2"/>
  <c r="O59" s="1"/>
  <c r="N60"/>
  <c r="O60" s="1"/>
  <c r="N58"/>
  <c r="O58" s="1"/>
  <c r="P12" i="16"/>
  <c r="P11" i="24"/>
  <c r="P27" i="14"/>
  <c r="J13" i="5"/>
  <c r="O46" l="1"/>
  <c r="J15"/>
  <c r="J16" s="1"/>
  <c r="O62" i="2"/>
  <c r="P15" i="1"/>
  <c r="P46" i="5" l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<sst xmlns="http://schemas.openxmlformats.org/spreadsheetml/2006/main" count="697" uniqueCount="88">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</sst>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3074176"/>
        <c:axId val="73076096"/>
      </c:lineChart>
      <c:dateAx>
        <c:axId val="73074176"/>
        <c:scaling>
          <c:orientation val="minMax"/>
        </c:scaling>
        <c:axPos val="b"/>
        <c:numFmt formatCode="dd/mm/yy;@" sourceLinked="1"/>
        <c:majorTickMark val="none"/>
        <c:tickLblPos val="nextTo"/>
        <c:crossAx val="73076096"/>
        <c:crosses val="autoZero"/>
        <c:lblOffset val="100"/>
      </c:dateAx>
      <c:valAx>
        <c:axId val="7307609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30741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12" sqref="B1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1853.4905350906499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952.5326774760822</v>
      </c>
      <c r="K4" s="4">
        <f>(J4/D42-1)</f>
        <v>-0.3307100923176588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2769.3388377975584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4.8457300000000003E-3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4.8457300000000003E-3</v>
      </c>
      <c r="C12" s="40">
        <v>0</v>
      </c>
      <c r="D12" s="26">
        <f t="shared" si="0"/>
        <v>0</v>
      </c>
      <c r="E12" s="38">
        <f>(B12*J3)</f>
        <v>8.9815146906048149</v>
      </c>
      <c r="I12" t="s">
        <v>13</v>
      </c>
      <c r="J12">
        <f>(J11-B42)</f>
        <v>8.6087110000000022E-2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159.5616435783077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0.51391289000000007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0.51391288999999996</v>
      </c>
      <c r="D42" s="23">
        <f>(SUM(D5:D41))</f>
        <v>1423.1989255217843</v>
      </c>
      <c r="H42" t="s">
        <v>9</v>
      </c>
      <c r="I42" s="39">
        <f>D42/B42</f>
        <v>2769.3388377975584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O38" sqref="O3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2.0051390115882839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18.965128473809042</v>
      </c>
      <c r="K4" s="4">
        <f>(J4/D14-1)</f>
        <v>-0.43741046927548233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0.45370477999999997</v>
      </c>
      <c r="S5" s="40">
        <v>0</v>
      </c>
      <c r="T5" s="26">
        <f>(D6)</f>
        <v>0</v>
      </c>
      <c r="U5" s="38">
        <f>(R5*J3)</f>
        <v>0.90974115412207979</v>
      </c>
    </row>
    <row r="6" spans="2:21">
      <c r="B6" s="36">
        <v>0.45370477999999997</v>
      </c>
      <c r="C6" s="40">
        <v>0</v>
      </c>
      <c r="D6" s="26">
        <f>(B6*C6)</f>
        <v>0</v>
      </c>
      <c r="E6" s="38">
        <f>(B6*J3)</f>
        <v>0.90974115412207979</v>
      </c>
      <c r="M6" t="s">
        <v>11</v>
      </c>
      <c r="N6" s="29">
        <f>(SUM(R5:R7)/5)</f>
        <v>1.8916522360000001</v>
      </c>
      <c r="O6" s="38">
        <f>($C$5*Params!K8)</f>
        <v>4.9302941984076982</v>
      </c>
      <c r="P6" s="38">
        <f>(O6*N6)</f>
        <v>9.3264020445557509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1.8916522360000001</v>
      </c>
      <c r="O7" s="38">
        <f>($C$5*Params!K9)</f>
        <v>6.0680543980402435</v>
      </c>
      <c r="P7" s="38">
        <f>(O7*N7)</f>
        <v>11.47864867022246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0.32180394536601153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1.8916522360000001</v>
      </c>
      <c r="O8" s="38">
        <f>($C$5*Params!K10)</f>
        <v>8.3435747973053349</v>
      </c>
      <c r="P8" s="38">
        <f>(O8*N8)</f>
        <v>15.783141921555885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1.8916522360000001</v>
      </c>
      <c r="O9" s="38">
        <f>($C$5*Params!K11)</f>
        <v>15.170135995100608</v>
      </c>
      <c r="P9" s="38">
        <f>(O9*N9)</f>
        <v>28.696621675556152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65.284814311890244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3.5641242897037437</v>
      </c>
    </row>
    <row r="14" spans="2:21">
      <c r="B14" s="29">
        <f>(SUM(B5:B13))</f>
        <v>9.4582611800000027</v>
      </c>
      <c r="D14" s="38">
        <f>(SUM(D5:D13))</f>
        <v>33.710418410000003</v>
      </c>
      <c r="R14" s="29">
        <f>(SUM(R5:R13))</f>
        <v>9.4582611800000009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8.4563282206682668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10.256439578057535</v>
      </c>
      <c r="K4" s="4">
        <f>(J4/D14-1)</f>
        <v>-6.1624924239932821E-2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0.74361627035566025</v>
      </c>
      <c r="M6" t="s">
        <v>11</v>
      </c>
      <c r="N6" s="1">
        <f>(SUM($B$5:$B$7)/5)</f>
        <v>0.24257430200000002</v>
      </c>
      <c r="O6" s="38">
        <f>($C$5*Params!K8)</f>
        <v>12.800900900900901</v>
      </c>
      <c r="P6" s="38">
        <f>(O6*N6)</f>
        <v>3.1051696010072076</v>
      </c>
    </row>
    <row r="7" spans="2:16">
      <c r="B7" s="36">
        <v>1.4935439999999999E-2</v>
      </c>
      <c r="C7" s="40">
        <v>0</v>
      </c>
      <c r="D7" s="26">
        <f>(C7*B7)</f>
        <v>0</v>
      </c>
      <c r="E7" s="38">
        <f>(B7*J4)</f>
        <v>0.15318443793170361</v>
      </c>
      <c r="N7" s="1">
        <f>(SUM($B$5:$B$7)/5)</f>
        <v>0.24257430200000002</v>
      </c>
      <c r="O7" s="38">
        <f>($C$5*Params!K9)</f>
        <v>15.754954954954954</v>
      </c>
      <c r="P7" s="38">
        <f>(O7*N7)</f>
        <v>3.8217472012396398</v>
      </c>
    </row>
    <row r="8" spans="2:16">
      <c r="N8" s="1">
        <f>(SUM($B$5:$B$7)/5)</f>
        <v>0.24257430200000002</v>
      </c>
      <c r="O8" s="38">
        <f>($C$5*Params!K10)</f>
        <v>21.663063063063063</v>
      </c>
      <c r="P8" s="38">
        <f>(O8*N8)</f>
        <v>5.2549024017045047</v>
      </c>
    </row>
    <row r="9" spans="2:16">
      <c r="N9" s="1">
        <f>(SUM($B$5:$B$7)/5)</f>
        <v>0.24257430200000002</v>
      </c>
      <c r="O9" s="38">
        <f>($C$5*Params!K11)</f>
        <v>39.387387387387385</v>
      </c>
      <c r="P9" s="38">
        <f>(O9*N9)</f>
        <v>9.5543680030990998</v>
      </c>
    </row>
    <row r="12" spans="2:16">
      <c r="P12" s="38">
        <f>(SUM(P6:P9))</f>
        <v>21.736187207050452</v>
      </c>
    </row>
    <row r="13" spans="2:16">
      <c r="F13" t="s">
        <v>9</v>
      </c>
      <c r="G13" s="38">
        <f>(D14/B14)</f>
        <v>9.0116718134470801</v>
      </c>
    </row>
    <row r="14" spans="2:16">
      <c r="B14" s="19">
        <f>(SUM(B5:B13))</f>
        <v>1.21287151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12.3749580809663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33.780424259415987</v>
      </c>
      <c r="K4" s="4">
        <f>(J4/D13-1)</f>
        <v>-0.19868707376620143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1.139862E-2</v>
      </c>
      <c r="S5" s="40">
        <v>0</v>
      </c>
      <c r="T5" s="26">
        <f>(D6)</f>
        <v>0</v>
      </c>
      <c r="U5" s="38">
        <f>(R5*J3)</f>
        <v>0.14105744468086409</v>
      </c>
    </row>
    <row r="6" spans="2:22">
      <c r="B6" s="25">
        <v>1.139862E-2</v>
      </c>
      <c r="C6" s="40">
        <v>0</v>
      </c>
      <c r="D6" s="26">
        <f>(B6*C6)</f>
        <v>0</v>
      </c>
      <c r="E6" s="38">
        <f>(B6*J3)</f>
        <v>0.14105744468086409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0.60332990113761464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15.443352622712672</v>
      </c>
    </row>
    <row r="13" spans="2:22">
      <c r="B13" s="24">
        <f>(SUM(B5:B12))</f>
        <v>2.7297405000000001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2.7297405000000001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2.4369543045156981E-3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2.3279889114445758</v>
      </c>
      <c r="K4" s="4">
        <f>(J4/D13-1)</f>
        <v>-0.1780167471254015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241.08397603436731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142.6528240661936</v>
      </c>
      <c r="K4" s="4">
        <f>(J4/D17-1)</f>
        <v>-0.16903739013907271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5.6654734368076318E-2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1.6517400000000001E-3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2.2898156043744209E-2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1.3217599999999999E-3</v>
      </c>
      <c r="C10" s="40">
        <v>0</v>
      </c>
      <c r="D10" s="26">
        <v>0</v>
      </c>
      <c r="E10" s="38">
        <f>(B10*J3)</f>
        <v>0.31865515616318535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0.59171424999999989</v>
      </c>
      <c r="D17" s="38">
        <f>(SUM(D5:D16))</f>
        <v>171.67177243999998</v>
      </c>
      <c r="F17" t="s">
        <v>9</v>
      </c>
      <c r="G17" s="38">
        <f>(SUM(D5:D16)/SUM(B5:B16))</f>
        <v>290.12614186661892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7.9389599999999999E-4</v>
      </c>
      <c r="O22" s="38">
        <f>($S$5*Params!K8)</f>
        <v>323.96134165178148</v>
      </c>
      <c r="P22" s="38">
        <f>(O22*N22)</f>
        <v>0.2571916132919827</v>
      </c>
    </row>
    <row r="23" spans="2:16">
      <c r="N23" s="24">
        <f>(($R$5+$R$7)/5)</f>
        <v>7.9389599999999999E-4</v>
      </c>
      <c r="O23" s="38">
        <f>($S$5*Params!K9)</f>
        <v>398.72165126373102</v>
      </c>
      <c r="P23" s="38">
        <f>(O23*N23)</f>
        <v>0.31654352405167102</v>
      </c>
    </row>
    <row r="24" spans="2:16">
      <c r="N24" s="24">
        <f>(($R$5+$R$7)/5)</f>
        <v>7.9389599999999999E-4</v>
      </c>
      <c r="O24" s="38">
        <f>($S$5*Params!K10)</f>
        <v>548.24227048763021</v>
      </c>
      <c r="P24" s="38">
        <f>(O24*N24)</f>
        <v>0.43524734557104766</v>
      </c>
    </row>
    <row r="25" spans="2:16">
      <c r="N25" s="24">
        <f>(($R$5+$R$7)/5)</f>
        <v>7.9389599999999999E-4</v>
      </c>
      <c r="O25" s="38">
        <f>($S$5*Params!K11)</f>
        <v>996.80412815932755</v>
      </c>
      <c r="P25" s="38">
        <f>(O25*N25)</f>
        <v>0.79135881012917753</v>
      </c>
    </row>
    <row r="26" spans="2:16">
      <c r="P26" s="38"/>
    </row>
    <row r="27" spans="2:16">
      <c r="P27" s="38">
        <f>(SUM(P22:P25))</f>
        <v>1.8003412930438789</v>
      </c>
    </row>
    <row r="37" spans="18:20">
      <c r="R37" s="51">
        <f>(SUM(R5:R27))</f>
        <v>0.59171425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7.5656106252242394E-2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4.6416678856432352</v>
      </c>
      <c r="K4" s="4">
        <f>(J4/D13-1)</f>
        <v>-7.1666422871352942E-2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0.23307267000000001</v>
      </c>
      <c r="C6" s="40">
        <v>0</v>
      </c>
      <c r="D6" s="26">
        <f>(B6*C6)</f>
        <v>0</v>
      </c>
      <c r="E6" s="38">
        <f>(B6*J3)</f>
        <v>1.7633370686013828E-2</v>
      </c>
      <c r="M6" t="s">
        <v>11</v>
      </c>
      <c r="N6" s="29">
        <f>($B$13/5)</f>
        <v>12.270438211999998</v>
      </c>
      <c r="O6" s="38">
        <f>($C$5*Params!K8)</f>
        <v>0.10634970155367125</v>
      </c>
      <c r="P6" s="38">
        <f>(O6*N6)</f>
        <v>1.3049574417789633</v>
      </c>
    </row>
    <row r="7" spans="2:16">
      <c r="N7" s="29">
        <f>($B$13/5)</f>
        <v>12.270438211999998</v>
      </c>
      <c r="O7" s="38">
        <f>($C$5*Params!K9)</f>
        <v>0.13089194037374924</v>
      </c>
      <c r="P7" s="38">
        <f>(O7*N7)</f>
        <v>1.6061014668048781</v>
      </c>
    </row>
    <row r="8" spans="2:16">
      <c r="N8" s="29">
        <f>($B$13/5)</f>
        <v>12.270438211999998</v>
      </c>
      <c r="O8" s="38">
        <f>($C$5*Params!K10)</f>
        <v>0.17997641801390521</v>
      </c>
      <c r="P8" s="38">
        <f>(O8*N8)</f>
        <v>2.2083895168567071</v>
      </c>
    </row>
    <row r="9" spans="2:16">
      <c r="N9" s="29">
        <f>($B$13/5)</f>
        <v>12.270438211999998</v>
      </c>
      <c r="O9" s="38">
        <f>($C$5*Params!K11)</f>
        <v>0.32722985093437307</v>
      </c>
      <c r="P9" s="38">
        <f>(O9*N9)</f>
        <v>4.0152536670121943</v>
      </c>
    </row>
    <row r="11" spans="2:16">
      <c r="P11" s="38">
        <f>(SUM(P6:P9))</f>
        <v>9.1347020924527431</v>
      </c>
    </row>
    <row r="12" spans="2:16">
      <c r="F12" t="s">
        <v>9</v>
      </c>
      <c r="G12" s="38">
        <f>(D13/B13)</f>
        <v>8.1496681921436179E-2</v>
      </c>
    </row>
    <row r="13" spans="2:16">
      <c r="B13" s="29">
        <f>(SUM(B5:B12))</f>
        <v>61.352191059999996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5.0318943436164822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30.36507898003013</v>
      </c>
      <c r="K4" s="4">
        <f>(J4/D14-1)</f>
        <v>-0.11198531827489377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0.15567126243797219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0.15567126243797219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30.956776589339871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3.8220062923133944</v>
      </c>
      <c r="K4" s="4">
        <f>(J4/D13-1)</f>
        <v>-0.26499878993973192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8.0951970781123761E-2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4.059458355837533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6.9572741651599141</v>
      </c>
      <c r="K4" s="4">
        <f>(J4/D10-1)</f>
        <v>-0.18341852521597246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5.0822388885907992E-3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1.8307257882955801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8.3574930162702685</v>
      </c>
      <c r="K4" s="4">
        <f>(J4/D10-1)</f>
        <v>-0.17822094235297259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2.8072239394177127E-2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29402.48821842359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857.10428940832946</v>
      </c>
      <c r="K4" s="4">
        <f>(J4/D37-1)</f>
        <v>0.23918387783905692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3.3212999999999998E-4</v>
      </c>
      <c r="C6" s="40">
        <v>0</v>
      </c>
      <c r="D6" s="26">
        <f>(B6*C6)</f>
        <v>0</v>
      </c>
      <c r="E6" s="38">
        <f>(B6*J3)</f>
        <v>9.7654484119850267</v>
      </c>
      <c r="I6" t="s">
        <v>11</v>
      </c>
      <c r="J6">
        <v>0.03</v>
      </c>
      <c r="R6" s="24">
        <f t="shared" si="0"/>
        <v>3.3212999999999998E-4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8.4925999999999405E-4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24.970357144378244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23727.300479164507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2.8421469999999994E-2</v>
      </c>
      <c r="T36" s="38">
        <f>(SUM(T5:T25))</f>
        <v>507.58980017000005</v>
      </c>
    </row>
    <row r="37" spans="2:20">
      <c r="B37">
        <f>(SUM(B5:B36))</f>
        <v>2.9150740000000005E-2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7.5042684602850498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9.2343330534917989</v>
      </c>
      <c r="K4" s="4">
        <f>(J4/D10-1)</f>
        <v>0.11123141437927786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1.1389378327543826E-2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4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83.160554371579664</v>
      </c>
      <c r="M3" t="s">
        <v>4</v>
      </c>
      <c r="N3" s="24">
        <f>(INDEX(N5:N14,MATCH(MAX(O6),O5:O14,0))/0.9)</f>
        <v>3.4726666666666663E-2</v>
      </c>
      <c r="O3" s="39">
        <f>(MAX(O6)*0.85)</f>
        <v>77.56409154028286</v>
      </c>
      <c r="P3" s="38">
        <f>(O3*N3)</f>
        <v>2.6935423522222224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10.695818609726732</v>
      </c>
      <c r="K4" s="4">
        <f>(J4/D14-1)</f>
        <v>0.47612451957521529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5.2633978072860202E-2</v>
      </c>
      <c r="M6" t="s">
        <v>11</v>
      </c>
      <c r="N6" s="51">
        <f>-B10</f>
        <v>3.1253999999999997E-2</v>
      </c>
      <c r="O6" s="38">
        <f>P6/N6</f>
        <v>91.251872400332772</v>
      </c>
      <c r="P6" s="38">
        <f>-D10</f>
        <v>2.85198602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2" si="0">(D7/B7)</f>
        <v>68.808808808808806</v>
      </c>
      <c r="D7" s="38">
        <v>9.9672999999999998</v>
      </c>
      <c r="N7" s="51">
        <f>(SUM(R$5:R$8)/5)</f>
        <v>3.1974097999999999E-2</v>
      </c>
      <c r="O7" s="38">
        <f>($C$7*Params!K9)</f>
        <v>110.09409409409409</v>
      </c>
      <c r="P7" s="38">
        <f>(O7*N7)</f>
        <v>3.5201593537857856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3.1974097999999999E-2</v>
      </c>
      <c r="O8" s="38">
        <f>($C$7*Params!K10)</f>
        <v>151.37937937937937</v>
      </c>
      <c r="P8" s="38">
        <f>(O8*N8)</f>
        <v>4.8402191114554549</v>
      </c>
      <c r="R8" s="1">
        <f>(B8+B9)+B11+B12</f>
        <v>6.7759000000000014E-3</v>
      </c>
      <c r="S8" s="38">
        <v>0</v>
      </c>
      <c r="T8" s="38">
        <f>(D8+D9)+D11+D12</f>
        <v>-0.36943569000000043</v>
      </c>
      <c r="U8" s="39">
        <f>R8*J3-T8</f>
        <v>0.93292329036638721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3.1974097999999999E-2</v>
      </c>
      <c r="O9" s="38">
        <f>($C$7*Params!K11)</f>
        <v>275.23523523523522</v>
      </c>
      <c r="P9" s="38">
        <f>(O9*N9)</f>
        <v>8.8003983844644633</v>
      </c>
      <c r="R9" s="1">
        <f>B10</f>
        <v>-3.1253999999999997E-2</v>
      </c>
      <c r="S9" s="38">
        <f>T9/R9</f>
        <v>91.251872400332772</v>
      </c>
      <c r="T9" s="38">
        <f>D10</f>
        <v>-2.85198602</v>
      </c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20.012762869705703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F13" t="s">
        <v>9</v>
      </c>
      <c r="G13" s="38">
        <f>(D14/B14)</f>
        <v>56.337086247649893</v>
      </c>
    </row>
    <row r="14" spans="2:21">
      <c r="B14" s="1">
        <f>(SUM(B5:B13))</f>
        <v>0.12861649</v>
      </c>
      <c r="D14" s="38">
        <f>(SUM(D5:D13))</f>
        <v>7.2458782900000003</v>
      </c>
    </row>
    <row r="20" spans="18:20">
      <c r="R20">
        <f>(SUM(R5:R19))</f>
        <v>0.12861649</v>
      </c>
      <c r="T20" s="38">
        <f>(SUM(T5:T19))</f>
        <v>7.2458782899999985</v>
      </c>
    </row>
    <row r="34" spans="9:9">
      <c r="I34" s="39"/>
    </row>
  </sheetData>
  <conditionalFormatting sqref="C5 C7 O7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3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0.56376158430970125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1.44871566491068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2.5313971920131618E-2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7.8009132602319022E-5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26.503504666598442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0.35837389837114353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4.8437559860962818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0.68457268007182925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33.49504989699377</v>
      </c>
      <c r="K4" s="4">
        <f>(J4/D18-1)</f>
        <v>-0.24161581371328666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0.19060536594059541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0.19060536594059541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0.46803733303103229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25.575712764300828</v>
      </c>
      <c r="K4" s="4">
        <f>(J4/D10-1)</f>
        <v>-0.35398553260164622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1.1143995577596861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0.40650344776132913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1.352520165757831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27.827698240093323</v>
      </c>
      <c r="K4" s="4">
        <f>(J4/D19-1)</f>
        <v>-0.23966114166578989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8.209213117438427E-2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0.3185137614928446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0.33017369272769603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1.045471159800209E-5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4.5974389339866866</v>
      </c>
      <c r="K4" s="4">
        <f>(J4/D13-1)</f>
        <v>-8.5996235787935138E-2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2.2619814013437323E-3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24.548340922709791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193.47038720492623</v>
      </c>
      <c r="K4" s="4">
        <f>(J4/D36-1)</f>
        <v>-2.3190838111540102E-2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5.1551515937690556E-2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0.15124264755324821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1.2956074275506088E-2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0.83938903115590191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7.7440664784183336E-2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0.71839942325637729</v>
      </c>
      <c r="K4" s="4">
        <f>(J4/D13-1)</f>
        <v>0.43679884651275458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1.3591924710964393E-2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0.14367988465127546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6.143530245715052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10.370389945487943</v>
      </c>
      <c r="K4" s="4">
        <f>(J4/D10-1)</f>
        <v>8.7042971225151478E-2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1.1264899929148033E-2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N7" sqref="N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0.63209769601646448</v>
      </c>
      <c r="M3" t="s">
        <v>4</v>
      </c>
      <c r="N3" s="19">
        <f>(INDEX(N5:N13,MATCH(MAX(O6:O7),O5:O13,0))/0.9)</f>
        <v>12.111111111111111</v>
      </c>
      <c r="O3" s="39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21.394295439380461</v>
      </c>
      <c r="K4" s="4">
        <f>(J4/D13-1)</f>
        <v>3.0721712550947053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54.173891810000001</v>
      </c>
      <c r="S5" s="38">
        <f>(T5/R5)</f>
        <v>0.3525683564878076</v>
      </c>
      <c r="T5" s="38">
        <f>(SUM(D5:D7))</f>
        <v>19.100000000000001</v>
      </c>
    </row>
    <row r="6" spans="2:20">
      <c r="B6" s="20">
        <v>0.59888034000000001</v>
      </c>
      <c r="C6" s="40">
        <v>0</v>
      </c>
      <c r="D6" s="40">
        <f>(B6*C6)</f>
        <v>0</v>
      </c>
      <c r="E6" s="38">
        <f>(B6*J3)</f>
        <v>0.37855088310355689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11.282167073333335</v>
      </c>
      <c r="O8" s="38">
        <f>($C$5*Params!K10)</f>
        <v>0.78521945271816052</v>
      </c>
      <c r="P8" s="38">
        <f>(O8*N8)</f>
        <v>8.8589770547976521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11.282167073333335</v>
      </c>
      <c r="O9" s="38">
        <f>($C$5*Params!K11)</f>
        <v>1.4276717322148371</v>
      </c>
      <c r="P9" s="38">
        <f>(O9*N9)</f>
        <v>16.107231008723002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36.243554175977344</v>
      </c>
    </row>
    <row r="12" spans="2:20">
      <c r="F12" t="s">
        <v>9</v>
      </c>
      <c r="G12" s="38">
        <f>(D13/B13)</f>
        <v>0.15522375077562006</v>
      </c>
    </row>
    <row r="13" spans="2:20">
      <c r="B13" s="19">
        <f>(SUM(B5:B12))</f>
        <v>33.846501220000007</v>
      </c>
      <c r="D13" s="38">
        <f>(SUM(D5:D12))</f>
        <v>5.2537808700000017</v>
      </c>
    </row>
    <row r="17" spans="14:20">
      <c r="R17">
        <f>(SUM(R5:R16))</f>
        <v>33.846501220000007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14" sqref="J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0.10742531938025961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4.3920827562536724</v>
      </c>
      <c r="K4" s="4">
        <f>(J4/D11-1)</f>
        <v>1.5953119552598825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0.83458442691076562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2.4405910967192632</v>
      </c>
      <c r="K4" s="4">
        <f>(J4/D10-1)</f>
        <v>-0.18646963442691222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2.48271026943889E-3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1.4881365355016707</v>
      </c>
      <c r="K4" s="4">
        <f>(J4/D10-1)</f>
        <v>-0.50395448816610977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0.1492964807388116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0.90828992951878207</v>
      </c>
      <c r="K4" s="4">
        <f>(J4/D9-1)</f>
        <v>-0.96853593060176379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abSelected="1"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604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1.5675907221831299E-3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5.7364170659749476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-263.21758293402502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-183.827582934025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604</v>
      </c>
      <c r="E34">
        <f t="shared" ref="E34:E40" si="1">C34*D34</f>
        <v>3777.4159999999997</v>
      </c>
      <c r="F34" s="29">
        <f t="shared" ref="F34:F40" si="2">E34*$N$5</f>
        <v>3135.2552799999994</v>
      </c>
      <c r="G34" s="38">
        <v>3.5</v>
      </c>
      <c r="H34" s="30">
        <f>G50</f>
        <v>1.5615590400000001</v>
      </c>
      <c r="I34" s="39">
        <f t="shared" ref="I34:I41" si="3">((F34-H34*D34)*$J$3-G34)</f>
        <v>-6.3725731196428104E-2</v>
      </c>
      <c r="J34">
        <v>1</v>
      </c>
      <c r="K34" s="44">
        <f t="shared" ref="K34:K40" si="4">I34*J34</f>
        <v>-6.3725731196428104E-2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604</v>
      </c>
      <c r="E35">
        <f t="shared" si="1"/>
        <v>583.46399999999994</v>
      </c>
      <c r="F35" s="29">
        <f t="shared" si="2"/>
        <v>484.2751199999999</v>
      </c>
      <c r="G35" s="38">
        <v>3.5</v>
      </c>
      <c r="H35" s="30">
        <f>G51</f>
        <v>0.21337130135885166</v>
      </c>
      <c r="I35" s="39">
        <f t="shared" si="3"/>
        <v>-2.9428800538276052</v>
      </c>
      <c r="J35">
        <v>1</v>
      </c>
      <c r="K35" s="44">
        <f t="shared" si="4"/>
        <v>-2.9428800538276052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604</v>
      </c>
      <c r="E36">
        <f t="shared" si="1"/>
        <v>514.00400000000002</v>
      </c>
      <c r="F36" s="29">
        <f t="shared" si="2"/>
        <v>426.62331999999998</v>
      </c>
      <c r="G36" s="38">
        <v>3.5</v>
      </c>
      <c r="H36" s="30">
        <f>G52</f>
        <v>0.18479602162162162</v>
      </c>
      <c r="I36" s="39">
        <f t="shared" si="3"/>
        <v>-3.0061986972112411</v>
      </c>
      <c r="J36">
        <v>1</v>
      </c>
      <c r="K36" s="44">
        <f t="shared" si="4"/>
        <v>-3.0061986972112411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570</v>
      </c>
      <c r="E37">
        <f t="shared" si="1"/>
        <v>485.07</v>
      </c>
      <c r="F37" s="29">
        <f t="shared" si="2"/>
        <v>402.60809999999998</v>
      </c>
      <c r="G37" s="38">
        <v>0</v>
      </c>
      <c r="H37" s="30">
        <f>G52</f>
        <v>0.18479602162162162</v>
      </c>
      <c r="I37" s="39">
        <f t="shared" si="3"/>
        <v>0.4660045407112457</v>
      </c>
      <c r="J37">
        <v>3</v>
      </c>
      <c r="K37" s="44">
        <f t="shared" si="4"/>
        <v>1.3980136221337371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512</v>
      </c>
      <c r="E38">
        <f t="shared" si="1"/>
        <v>435.71199999999999</v>
      </c>
      <c r="F38" s="29">
        <f t="shared" si="2"/>
        <v>361.64095999999995</v>
      </c>
      <c r="G38" s="38">
        <v>0</v>
      </c>
      <c r="H38" s="30">
        <f>H37</f>
        <v>0.18479602162162162</v>
      </c>
      <c r="I38" s="39">
        <f t="shared" si="3"/>
        <v>0.41858653481431191</v>
      </c>
      <c r="J38">
        <v>1</v>
      </c>
      <c r="K38" s="44">
        <f t="shared" si="4"/>
        <v>0.41858653481431191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464</v>
      </c>
      <c r="E39">
        <f t="shared" si="1"/>
        <v>394.86399999999998</v>
      </c>
      <c r="F39" s="29">
        <f t="shared" si="2"/>
        <v>327.73711999999995</v>
      </c>
      <c r="G39" s="38">
        <v>0</v>
      </c>
      <c r="H39" s="30">
        <f>H38</f>
        <v>0.18479602162162162</v>
      </c>
      <c r="I39" s="39">
        <f t="shared" si="3"/>
        <v>0.3793440471754701</v>
      </c>
      <c r="J39">
        <v>1</v>
      </c>
      <c r="K39" s="44">
        <f t="shared" si="4"/>
        <v>0.3793440471754701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56.124600000000001</v>
      </c>
      <c r="G40" s="45">
        <v>0</v>
      </c>
      <c r="H40" s="32">
        <f>H35</f>
        <v>0.21337130135885166</v>
      </c>
      <c r="I40" s="45">
        <f t="shared" si="3"/>
        <v>6.4566881178919941E-2</v>
      </c>
      <c r="J40" s="16">
        <v>1</v>
      </c>
      <c r="K40" s="46">
        <f t="shared" si="4"/>
        <v>6.4566881178919941E-2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330</v>
      </c>
      <c r="E41">
        <f>(C41*D41)</f>
        <v>280.83</v>
      </c>
      <c r="F41" s="29">
        <f>(E41*$N$5)</f>
        <v>233.08889999999997</v>
      </c>
      <c r="G41" s="38">
        <v>0</v>
      </c>
      <c r="H41" s="29">
        <f>(H37)</f>
        <v>0.18479602162162162</v>
      </c>
      <c r="I41" s="39">
        <f t="shared" si="3"/>
        <v>0.26979210251703695</v>
      </c>
      <c r="J41">
        <v>1</v>
      </c>
      <c r="K41" s="44">
        <f>(I41*J41)</f>
        <v>0.26979210251703695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0.93006506597494898</v>
      </c>
      <c r="P46">
        <f>(O46/J3)</f>
        <v>593.30860588386179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0.29215550188896128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29.493120782701777</v>
      </c>
      <c r="K4" s="4">
        <f>(J4/D13-1)</f>
        <v>-0.14239344568543322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0.54473199000000005</v>
      </c>
      <c r="C6" s="40">
        <v>0</v>
      </c>
      <c r="D6" s="40">
        <f>(B6*C6)</f>
        <v>0</v>
      </c>
      <c r="E6" s="38">
        <f>(B6*J3)</f>
        <v>0.15914644793342264</v>
      </c>
      <c r="M6" t="s">
        <v>11</v>
      </c>
      <c r="N6" s="1">
        <f>($B$13/5)</f>
        <v>20.190015654</v>
      </c>
      <c r="O6" s="38">
        <f>($S$7*Params!K8)</f>
        <v>0.45077040430278165</v>
      </c>
      <c r="P6" s="38">
        <f>(O6*N6)</f>
        <v>9.1010615192330704</v>
      </c>
      <c r="R6" s="2">
        <f>(B6)</f>
        <v>0.54473199000000005</v>
      </c>
      <c r="S6" s="40">
        <v>0</v>
      </c>
      <c r="T6" s="40">
        <f>(D6)</f>
        <v>0</v>
      </c>
      <c r="U6" s="38">
        <f>(R6*J3)</f>
        <v>0.15914644793342264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20.190015654</v>
      </c>
      <c r="O7" s="38">
        <f>($S$7*Params!K9)</f>
        <v>0.55479434375726977</v>
      </c>
      <c r="P7" s="38">
        <f>(O7*N7)</f>
        <v>11.201306485209933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20.190015654</v>
      </c>
      <c r="O8" s="38">
        <f>($C$7*Params!K10)</f>
        <v>0.76284222266624591</v>
      </c>
      <c r="P8" s="38">
        <f>(O8*N8)</f>
        <v>15.401796417163657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20.190015654</v>
      </c>
      <c r="O9" s="38">
        <f>($C$7*Params!K11)</f>
        <v>1.3869858593931743</v>
      </c>
      <c r="P9" s="38">
        <f>(O9*N9)</f>
        <v>28.003266213024833</v>
      </c>
    </row>
    <row r="10" spans="2:21">
      <c r="N10" s="1"/>
      <c r="P10" s="38"/>
    </row>
    <row r="11" spans="2:21">
      <c r="P11" s="38">
        <f>(SUM(P6:P9))</f>
        <v>63.707430634631493</v>
      </c>
    </row>
    <row r="12" spans="2:21">
      <c r="F12" t="s">
        <v>9</v>
      </c>
      <c r="G12" s="35">
        <f>(D13/B13)</f>
        <v>0.34066379322679446</v>
      </c>
    </row>
    <row r="13" spans="2:21">
      <c r="B13" s="1">
        <f>(SUM(B5:B12))</f>
        <v>100.95007827000001</v>
      </c>
      <c r="D13" s="38">
        <f>(SUM(D5:D12))</f>
        <v>34.390036590000001</v>
      </c>
      <c r="R13" s="1">
        <f>(SUM(R5:R12))</f>
        <v>100.95007827000001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0.1170621431984278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7.3972192380490567</v>
      </c>
      <c r="K4" s="4">
        <f>(J4/D14-1)</f>
        <v>-0.24716857081992416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0.44772358000000001</v>
      </c>
      <c r="C6" s="40">
        <v>0</v>
      </c>
      <c r="D6" s="40">
        <f>(B6*C6)</f>
        <v>0</v>
      </c>
      <c r="E6" s="38">
        <f>(B6*J3)</f>
        <v>5.2411481835272743E-2</v>
      </c>
      <c r="M6" t="s">
        <v>11</v>
      </c>
      <c r="N6" s="29">
        <f>($B$14/5)</f>
        <v>12.638106626000001</v>
      </c>
      <c r="O6" s="38">
        <f>($C$5*Params!K8)</f>
        <v>0.21940472231459929</v>
      </c>
      <c r="P6" s="38">
        <f>(O6*N6)</f>
        <v>2.7728602748598274</v>
      </c>
      <c r="R6" s="25">
        <f>(B6)</f>
        <v>0.44772358000000001</v>
      </c>
      <c r="S6" s="40">
        <v>0</v>
      </c>
      <c r="T6" s="40">
        <f>(D6)</f>
        <v>0</v>
      </c>
      <c r="U6" s="38">
        <f>(E6)</f>
        <v>5.2411481835272743E-2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12.638106626000001</v>
      </c>
      <c r="O7" s="38">
        <f>($C$5*Params!K9)</f>
        <v>0.27003658131027602</v>
      </c>
      <c r="P7" s="38">
        <f>(O7*N7)</f>
        <v>3.4127511075197874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12.638106626000001</v>
      </c>
      <c r="O8" s="38">
        <f>($C$5*Params!K10)</f>
        <v>0.37130029930162955</v>
      </c>
      <c r="P8" s="38">
        <f>(O8*N8)</f>
        <v>4.6925327728397077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12.638106626000001</v>
      </c>
      <c r="O9" s="38">
        <f>($C$5*Params!K11)</f>
        <v>0.67509145327569009</v>
      </c>
      <c r="P9" s="38">
        <f>(O9*N9)</f>
        <v>8.5318777687994682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19.410021924018793</v>
      </c>
    </row>
    <row r="13" spans="2:21">
      <c r="F13" t="s">
        <v>9</v>
      </c>
      <c r="G13" s="38">
        <f>(D14/B14)</f>
        <v>0.15549582371437731</v>
      </c>
    </row>
    <row r="14" spans="2:21">
      <c r="B14" s="29">
        <f>(SUM(B5:B13))</f>
        <v>63.190533130000006</v>
      </c>
      <c r="D14" s="38">
        <f>(SUM(D5:D13))</f>
        <v>9.8258639999999993</v>
      </c>
    </row>
    <row r="17" spans="11:20">
      <c r="N17" s="29"/>
      <c r="R17" s="29">
        <f>(SUM(R5:R16))</f>
        <v>63.190533130000006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2023-08-13T21:06:27Z</dcterms:modified>
</cp:coreProperties>
</file>