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7" i="1"/>
  <c r="D12" s="1"/>
  <c r="H2"/>
  <c r="K2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2"/>
  <c r="C28"/>
  <c r="C49"/>
  <c r="C33"/>
  <c r="C35" l="1"/>
  <c r="C54" l="1"/>
  <c r="C44"/>
  <c r="C40"/>
  <c r="C50"/>
  <c r="C36"/>
  <c r="C46"/>
  <c r="C29"/>
  <c r="C27"/>
  <c r="C20"/>
  <c r="C51"/>
  <c r="C25"/>
  <c r="C37" l="1"/>
  <c r="C16"/>
  <c r="C23"/>
  <c r="C47" l="1"/>
  <c r="C43"/>
  <c r="C42"/>
  <c r="C13"/>
  <c r="C24" l="1"/>
  <c r="C53" l="1"/>
  <c r="C12" l="1"/>
  <c r="C17"/>
  <c r="C39" l="1"/>
  <c r="C32" l="1"/>
  <c r="C22" l="1"/>
  <c r="C26" l="1"/>
  <c r="C34" l="1"/>
  <c r="C21"/>
  <c r="C14" l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<sst xmlns="http://schemas.openxmlformats.org/spreadsheetml/2006/main" count="112" uniqueCount="68">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</sst>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1305.0154218484918</c:v>
                </c:pt>
                <c:pt idx="1">
                  <c:v>1258.1208033964006</c:v>
                </c:pt>
                <c:pt idx="2">
                  <c:v>405.50075528600473</c:v>
                </c:pt>
                <c:pt idx="3">
                  <c:v>388.65</c:v>
                </c:pt>
                <c:pt idx="4">
                  <c:v>1242.105873562575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1258.1208033964006</v>
          </cell>
        </row>
      </sheetData>
      <sheetData sheetId="1">
        <row r="4">
          <cell r="J4">
            <v>1305.0154218484918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2.0557075444684547</v>
          </cell>
        </row>
      </sheetData>
      <sheetData sheetId="4">
        <row r="47">
          <cell r="M47">
            <v>146.44</v>
          </cell>
          <cell r="O47">
            <v>1.2465376066161937</v>
          </cell>
        </row>
      </sheetData>
      <sheetData sheetId="5">
        <row r="4">
          <cell r="C4">
            <v>-74.333333333333329</v>
          </cell>
        </row>
      </sheetData>
      <sheetData sheetId="6">
        <row r="4">
          <cell r="J4">
            <v>2.9402694123140947</v>
          </cell>
        </row>
      </sheetData>
      <sheetData sheetId="7">
        <row r="4">
          <cell r="J4">
            <v>38.241129225336607</v>
          </cell>
        </row>
      </sheetData>
      <sheetData sheetId="8">
        <row r="4">
          <cell r="J4">
            <v>10.839786795765956</v>
          </cell>
        </row>
      </sheetData>
      <sheetData sheetId="9">
        <row r="4">
          <cell r="J4">
            <v>22.209103903275004</v>
          </cell>
        </row>
      </sheetData>
      <sheetData sheetId="10">
        <row r="4">
          <cell r="J4">
            <v>11.642216450365256</v>
          </cell>
        </row>
      </sheetData>
      <sheetData sheetId="11">
        <row r="4">
          <cell r="J4">
            <v>51.898855246361038</v>
          </cell>
        </row>
      </sheetData>
      <sheetData sheetId="12">
        <row r="4">
          <cell r="J4">
            <v>3.5345132288020036</v>
          </cell>
        </row>
      </sheetData>
      <sheetData sheetId="13">
        <row r="4">
          <cell r="J4">
            <v>225.72167214875952</v>
          </cell>
        </row>
      </sheetData>
      <sheetData sheetId="14">
        <row r="4">
          <cell r="J4">
            <v>4.8076340318497319</v>
          </cell>
        </row>
      </sheetData>
      <sheetData sheetId="15">
        <row r="4">
          <cell r="J4">
            <v>44.074849941316941</v>
          </cell>
        </row>
      </sheetData>
      <sheetData sheetId="16">
        <row r="4">
          <cell r="J4">
            <v>5.4962982958744648</v>
          </cell>
        </row>
      </sheetData>
      <sheetData sheetId="17">
        <row r="4">
          <cell r="J4">
            <v>4.2559950182101058</v>
          </cell>
        </row>
      </sheetData>
      <sheetData sheetId="18">
        <row r="4">
          <cell r="J4">
            <v>12.818633121387823</v>
          </cell>
        </row>
      </sheetData>
      <sheetData sheetId="19">
        <row r="4">
          <cell r="J4">
            <v>2.1032519119328668</v>
          </cell>
        </row>
      </sheetData>
      <sheetData sheetId="20">
        <row r="4">
          <cell r="J4">
            <v>17.246738005795731</v>
          </cell>
        </row>
      </sheetData>
      <sheetData sheetId="21">
        <row r="4">
          <cell r="J4">
            <v>9.542670995965798</v>
          </cell>
        </row>
      </sheetData>
      <sheetData sheetId="22">
        <row r="4">
          <cell r="J4">
            <v>11.108818244541867</v>
          </cell>
        </row>
      </sheetData>
      <sheetData sheetId="23">
        <row r="4">
          <cell r="J4">
            <v>4.7397929314670302</v>
          </cell>
        </row>
      </sheetData>
      <sheetData sheetId="24">
        <row r="4">
          <cell r="J4">
            <v>39.899249643823062</v>
          </cell>
        </row>
      </sheetData>
      <sheetData sheetId="25">
        <row r="4">
          <cell r="J4">
            <v>48.142847666655626</v>
          </cell>
        </row>
      </sheetData>
      <sheetData sheetId="26">
        <row r="4">
          <cell r="J4">
            <v>1.5021258325622462</v>
          </cell>
        </row>
      </sheetData>
      <sheetData sheetId="27">
        <row r="4">
          <cell r="J4">
            <v>37.306477924472802</v>
          </cell>
        </row>
      </sheetData>
      <sheetData sheetId="28">
        <row r="4">
          <cell r="J4">
            <v>49.00433073002489</v>
          </cell>
        </row>
      </sheetData>
      <sheetData sheetId="29">
        <row r="4">
          <cell r="J4">
            <v>2.4614196578329577</v>
          </cell>
        </row>
      </sheetData>
      <sheetData sheetId="30">
        <row r="4">
          <cell r="J4">
            <v>13.672392952361188</v>
          </cell>
        </row>
      </sheetData>
      <sheetData sheetId="31">
        <row r="4">
          <cell r="J4">
            <v>2.4736875224485368</v>
          </cell>
        </row>
      </sheetData>
      <sheetData sheetId="32">
        <row r="4">
          <cell r="J4">
            <v>405.50075528600473</v>
          </cell>
        </row>
      </sheetData>
      <sheetData sheetId="33">
        <row r="4">
          <cell r="J4">
            <v>1.0611748385542212</v>
          </cell>
        </row>
      </sheetData>
      <sheetData sheetId="34">
        <row r="4">
          <cell r="J4">
            <v>15.002325364495535</v>
          </cell>
        </row>
      </sheetData>
      <sheetData sheetId="35">
        <row r="4">
          <cell r="J4">
            <v>16.20285343533887</v>
          </cell>
        </row>
      </sheetData>
      <sheetData sheetId="36">
        <row r="4">
          <cell r="J4">
            <v>21.887531015426099</v>
          </cell>
        </row>
      </sheetData>
      <sheetData sheetId="37">
        <row r="4">
          <cell r="J4">
            <v>18.02164958483834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B52" sqref="B52:D5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50+30.11</f>
        <v>80.11</v>
      </c>
      <c r="J2" t="s">
        <v>6</v>
      </c>
      <c r="K2" s="9">
        <f>17.52+119.4</f>
        <v>136.92000000000002</v>
      </c>
      <c r="M2" t="s">
        <v>58</v>
      </c>
      <c r="N2" s="9">
        <f>388.65</f>
        <v>388.65</v>
      </c>
      <c r="P2" t="s">
        <v>8</v>
      </c>
      <c r="Q2" s="10">
        <f>N2+K2+H2</f>
        <v>605.67999999999995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0.13168694634574282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4599.3928540934712</v>
      </c>
      <c r="D7" s="20">
        <f>(C7*[1]Feuil1!$K$2-C4)/C4</f>
        <v>0.52642140671956938</v>
      </c>
      <c r="E7" s="31">
        <f>C7-C7/(1+D7)</f>
        <v>1586.2060409066585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1305.0154218484918</v>
      </c>
    </row>
    <row r="9" spans="2:20">
      <c r="M9" s="17" t="str">
        <f>IF(C13&gt;C7*Params!F8,B13,"Others")</f>
        <v>ETH</v>
      </c>
      <c r="N9" s="18">
        <f>IF(C13&gt;C7*0.1,C13,C7)</f>
        <v>1258.1208033964006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405.50075528600473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388.65</v>
      </c>
    </row>
    <row r="12" spans="2:20">
      <c r="B12" s="7" t="s">
        <v>4</v>
      </c>
      <c r="C12" s="1">
        <f>[2]BTC!J4</f>
        <v>1305.0154218484918</v>
      </c>
      <c r="D12" s="20">
        <f>C12/$C$7</f>
        <v>0.28373645462509789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1242.105873562575</v>
      </c>
    </row>
    <row r="13" spans="2:20">
      <c r="B13" s="7" t="s">
        <v>19</v>
      </c>
      <c r="C13" s="1">
        <f>[2]ETH!J4</f>
        <v>1258.1208033964006</v>
      </c>
      <c r="D13" s="20">
        <f t="shared" ref="D13:D55" si="0">C13/$C$7</f>
        <v>0.27354062662350531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405.50075528600473</v>
      </c>
      <c r="D14" s="20">
        <f t="shared" si="0"/>
        <v>8.8163974713555512E-2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388.65</v>
      </c>
      <c r="D15" s="20">
        <f t="shared" si="0"/>
        <v>8.4500283478524882E-2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225.72167214875952</v>
      </c>
      <c r="D16" s="20">
        <f t="shared" si="0"/>
        <v>4.9076406236502862E-2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3.1838984980304089E-2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6</v>
      </c>
      <c r="C18" s="1">
        <f>$K$2</f>
        <v>136.92000000000002</v>
      </c>
      <c r="D18" s="20">
        <f>C18/$C$7</f>
        <v>2.9769146568582604E-2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5</v>
      </c>
      <c r="C19" s="1">
        <f>H$2</f>
        <v>80.11</v>
      </c>
      <c r="D19" s="20">
        <f>C19/$C$7</f>
        <v>1.741751629863535E-2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7" t="s">
        <v>22</v>
      </c>
      <c r="C20" s="1">
        <f>-[2]BIGTIME!$C$4</f>
        <v>74.333333333333329</v>
      </c>
      <c r="D20" s="20">
        <f t="shared" si="0"/>
        <v>1.616155342485617E-2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51.898855246361038</v>
      </c>
      <c r="D21" s="20">
        <f t="shared" si="0"/>
        <v>1.1283849171564227E-2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49.00433073002489</v>
      </c>
      <c r="D22" s="20">
        <f t="shared" si="0"/>
        <v>1.0654521647658542E-2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31</v>
      </c>
      <c r="C23" s="9">
        <f>[2]MATIC!$J$4</f>
        <v>48.142847666655626</v>
      </c>
      <c r="D23" s="20">
        <f t="shared" si="0"/>
        <v>1.0467217998960096E-2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44.074849941316941</v>
      </c>
      <c r="D24" s="20">
        <f t="shared" si="0"/>
        <v>9.5827539285082402E-3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9.4164602533253917E-3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48</v>
      </c>
      <c r="C26" s="1">
        <f>[2]LUNC!J4</f>
        <v>39.899249643823062</v>
      </c>
      <c r="D26" s="20">
        <f t="shared" si="0"/>
        <v>8.674894906685918E-3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38.241129225336607</v>
      </c>
      <c r="D27" s="20">
        <f t="shared" si="0"/>
        <v>8.3143863632570338E-3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37.306477924472802</v>
      </c>
      <c r="D28" s="20">
        <f t="shared" si="0"/>
        <v>8.1111744762724369E-3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22.209103903275004</v>
      </c>
      <c r="D29" s="20">
        <f t="shared" si="0"/>
        <v>4.828703397994987E-3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21.887531015426099</v>
      </c>
      <c r="D30" s="20">
        <f t="shared" si="0"/>
        <v>4.7587870203229417E-3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18.02164958483834</v>
      </c>
      <c r="D31" s="20">
        <f t="shared" si="0"/>
        <v>3.9182670749246884E-3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51</v>
      </c>
      <c r="C32" s="9">
        <f>[2]LDO!$J$4</f>
        <v>17.246738005795731</v>
      </c>
      <c r="D32" s="20">
        <f t="shared" si="0"/>
        <v>3.7497857984551352E-3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40</v>
      </c>
      <c r="C33" s="1">
        <f>[2]XRP!$J$4</f>
        <v>16.20285343533887</v>
      </c>
      <c r="D33" s="20">
        <f t="shared" si="0"/>
        <v>3.5228244138611228E-3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54</v>
      </c>
      <c r="C34" s="9">
        <f>[2]UNI!$J$4</f>
        <v>15.002325364495535</v>
      </c>
      <c r="D34" s="20">
        <f t="shared" si="0"/>
        <v>3.261805599220216E-3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13.672392952361188</v>
      </c>
      <c r="D35" s="20">
        <f t="shared" si="0"/>
        <v>2.9726516925364884E-3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12.818633121387823</v>
      </c>
      <c r="D36" s="20">
        <f t="shared" si="0"/>
        <v>2.7870272290350688E-3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11.642216450365256</v>
      </c>
      <c r="D37" s="20">
        <f t="shared" si="0"/>
        <v>2.5312507149728805E-3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11.108818244541867</v>
      </c>
      <c r="D38" s="20">
        <f t="shared" si="0"/>
        <v>2.4152792764060133E-3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10.839786795765956</v>
      </c>
      <c r="D39" s="20">
        <f t="shared" si="0"/>
        <v>2.35678645848191E-3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9.542670995965798</v>
      </c>
      <c r="D40" s="20">
        <f t="shared" si="0"/>
        <v>2.0747675396922873E-3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1.702398609640679E-3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5.4962982958744648</v>
      </c>
      <c r="D42" s="20">
        <f t="shared" si="0"/>
        <v>1.1950051822563375E-3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4.8076340318497319</v>
      </c>
      <c r="D43" s="20">
        <f t="shared" si="0"/>
        <v>1.0452757971241629E-3</v>
      </c>
    </row>
    <row r="44" spans="2:14">
      <c r="B44" s="22" t="s">
        <v>23</v>
      </c>
      <c r="C44" s="9">
        <f>[2]LUNA!J4</f>
        <v>4.7397929314670302</v>
      </c>
      <c r="D44" s="20">
        <f t="shared" si="0"/>
        <v>1.0305257849954265E-3</v>
      </c>
    </row>
    <row r="45" spans="2:14">
      <c r="B45" s="22" t="s">
        <v>36</v>
      </c>
      <c r="C45" s="9">
        <f>[2]GRT!$J$4</f>
        <v>4.2559950182101058</v>
      </c>
      <c r="D45" s="20">
        <f t="shared" si="0"/>
        <v>9.2533844209943047E-4</v>
      </c>
    </row>
    <row r="46" spans="2:14">
      <c r="B46" s="22" t="s">
        <v>35</v>
      </c>
      <c r="C46" s="9">
        <f>[2]AMP!$J$4</f>
        <v>3.5345132288020036</v>
      </c>
      <c r="D46" s="20">
        <f t="shared" si="0"/>
        <v>7.684738705579972E-4</v>
      </c>
    </row>
    <row r="47" spans="2:14">
      <c r="B47" s="22" t="s">
        <v>63</v>
      </c>
      <c r="C47" s="10">
        <f>[2]ACE!$J$4</f>
        <v>2.9402694123140947</v>
      </c>
      <c r="D47" s="20">
        <f t="shared" si="0"/>
        <v>6.3927337924553405E-4</v>
      </c>
    </row>
    <row r="48" spans="2:14">
      <c r="B48" s="22" t="s">
        <v>39</v>
      </c>
      <c r="C48" s="9">
        <f>[2]SHPING!$J$4</f>
        <v>2.4736875224485368</v>
      </c>
      <c r="D48" s="20">
        <f t="shared" si="0"/>
        <v>5.3782914417648594E-4</v>
      </c>
    </row>
    <row r="49" spans="2:4">
      <c r="B49" s="22" t="s">
        <v>61</v>
      </c>
      <c r="C49" s="10">
        <f>[2]SEI!$J$4</f>
        <v>2.4614196578329577</v>
      </c>
      <c r="D49" s="20">
        <f t="shared" si="0"/>
        <v>5.3516186503666191E-4</v>
      </c>
    </row>
    <row r="50" spans="2:4">
      <c r="B50" s="22" t="s">
        <v>49</v>
      </c>
      <c r="C50" s="9">
        <f>[2]KAVA!$J$4</f>
        <v>2.1032519119328668</v>
      </c>
      <c r="D50" s="20">
        <f t="shared" si="0"/>
        <v>4.5728903328207056E-4</v>
      </c>
    </row>
    <row r="51" spans="2:4">
      <c r="B51" s="7" t="s">
        <v>25</v>
      </c>
      <c r="C51" s="1">
        <f>[2]POLIS!J4</f>
        <v>2.0557075444684547</v>
      </c>
      <c r="D51" s="20">
        <f t="shared" si="0"/>
        <v>4.4695193684941912E-4</v>
      </c>
    </row>
    <row r="52" spans="2:4">
      <c r="B52" s="22" t="s">
        <v>62</v>
      </c>
      <c r="C52" s="10">
        <f>[2]MEME!$J$4</f>
        <v>1.5021258325622462</v>
      </c>
      <c r="D52" s="20">
        <f>C52/$C$7</f>
        <v>3.2659220036517438E-4</v>
      </c>
    </row>
    <row r="53" spans="2:4">
      <c r="B53" s="7" t="s">
        <v>27</v>
      </c>
      <c r="C53" s="1">
        <f>[2]ATLAS!O47</f>
        <v>1.2465376066161937</v>
      </c>
      <c r="D53" s="20">
        <f>C53/$C$7</f>
        <v>2.7102220796529092E-4</v>
      </c>
    </row>
    <row r="54" spans="2:4">
      <c r="B54" s="22" t="s">
        <v>42</v>
      </c>
      <c r="C54" s="9">
        <f>[2]TRX!$J$4</f>
        <v>1.0611748385542212</v>
      </c>
      <c r="D54" s="20">
        <f>C54/$C$7</f>
        <v>2.3072063470502916E-4</v>
      </c>
    </row>
  </sheetData>
  <autoFilter ref="B11:C11">
    <sortState ref="B12:C55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2024-01-29T09:34:44Z</dcterms:modified>
</cp:coreProperties>
</file>