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31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49" l="1"/>
  <c r="C7" l="1"/>
  <c r="D22" l="1"/>
  <c r="D38"/>
  <c r="D30"/>
  <c r="M9"/>
  <c r="D46"/>
  <c r="D35"/>
  <c r="D12"/>
  <c r="D41"/>
  <c r="D53"/>
  <c r="D14"/>
  <c r="D33"/>
  <c r="N8"/>
  <c r="D18"/>
  <c r="N9"/>
  <c r="D24"/>
  <c r="D55"/>
  <c r="D34"/>
  <c r="D23"/>
  <c r="D51"/>
  <c r="D31"/>
  <c r="D29"/>
  <c r="D47"/>
  <c r="D48"/>
  <c r="D26"/>
  <c r="D17"/>
  <c r="D7"/>
  <c r="E7" s="1"/>
  <c r="D50"/>
  <c r="D13"/>
  <c r="D27"/>
  <c r="D28"/>
  <c r="D54"/>
  <c r="D32"/>
  <c r="D25"/>
  <c r="D21"/>
  <c r="D39"/>
  <c r="D43"/>
  <c r="D16"/>
  <c r="D45"/>
  <c r="D42"/>
  <c r="D37"/>
  <c r="D15"/>
  <c r="D20"/>
  <c r="D52"/>
  <c r="D19"/>
  <c r="D40"/>
  <c r="D44"/>
  <c r="Q3"/>
  <c r="M8"/>
  <c r="D36"/>
  <c r="D49"/>
  <c r="M10" l="1"/>
  <c r="N10"/>
  <c r="M11" l="1"/>
  <c r="N11"/>
  <c r="M12" l="1"/>
  <c r="N12"/>
  <c r="M13" l="1"/>
  <c r="N13"/>
  <c r="N14" l="1"/>
  <c r="M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<sst xmlns="http://schemas.openxmlformats.org/spreadsheetml/2006/main" count="107" uniqueCount="67">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</sst>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1315.5006843444039</c:v>
                </c:pt>
                <c:pt idx="1">
                  <c:v>1234.9586579645038</c:v>
                </c:pt>
                <c:pt idx="2">
                  <c:v>552.91</c:v>
                </c:pt>
                <c:pt idx="3">
                  <c:v>281.52542435452904</c:v>
                </c:pt>
                <c:pt idx="4">
                  <c:v>223.64393844337036</c:v>
                </c:pt>
                <c:pt idx="5">
                  <c:v>824.50349097751257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1315.5006843444039</v>
          </cell>
        </row>
      </sheetData>
      <sheetData sheetId="1">
        <row r="4">
          <cell r="J4">
            <v>1234.9586579645038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2.7048350652320963</v>
          </cell>
        </row>
      </sheetData>
      <sheetData sheetId="4">
        <row r="47">
          <cell r="M47">
            <v>111.75</v>
          </cell>
          <cell r="O47">
            <v>2.1318314102767459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3.2835293022833696</v>
          </cell>
        </row>
      </sheetData>
      <sheetData sheetId="8">
        <row r="4">
          <cell r="J4">
            <v>44.10337211621178</v>
          </cell>
        </row>
      </sheetData>
      <sheetData sheetId="9">
        <row r="4">
          <cell r="J4">
            <v>11.690640557589127</v>
          </cell>
        </row>
      </sheetData>
      <sheetData sheetId="10">
        <row r="4">
          <cell r="J4">
            <v>23.840470059761678</v>
          </cell>
        </row>
      </sheetData>
      <sheetData sheetId="11">
        <row r="4">
          <cell r="J4">
            <v>13.587093366903281</v>
          </cell>
        </row>
      </sheetData>
      <sheetData sheetId="12">
        <row r="4">
          <cell r="J4">
            <v>55.230649150949858</v>
          </cell>
        </row>
      </sheetData>
      <sheetData sheetId="13">
        <row r="4">
          <cell r="J4">
            <v>3.5261734365591368</v>
          </cell>
        </row>
      </sheetData>
      <sheetData sheetId="14">
        <row r="4">
          <cell r="J4">
            <v>223.64393844337036</v>
          </cell>
        </row>
      </sheetData>
      <sheetData sheetId="15">
        <row r="4">
          <cell r="J4">
            <v>5.6039554044884614</v>
          </cell>
        </row>
      </sheetData>
      <sheetData sheetId="16">
        <row r="4">
          <cell r="J4">
            <v>36.811998935855712</v>
          </cell>
        </row>
      </sheetData>
      <sheetData sheetId="17">
        <row r="4">
          <cell r="J4">
            <v>5.1800192959218778</v>
          </cell>
        </row>
      </sheetData>
      <sheetData sheetId="18">
        <row r="4">
          <cell r="J4">
            <v>4.9813517571844699</v>
          </cell>
        </row>
      </sheetData>
      <sheetData sheetId="19">
        <row r="4">
          <cell r="J4">
            <v>13.988063613391942</v>
          </cell>
        </row>
      </sheetData>
      <sheetData sheetId="20">
        <row r="4">
          <cell r="J4">
            <v>2.5980848343640255</v>
          </cell>
        </row>
      </sheetData>
      <sheetData sheetId="21">
        <row r="4">
          <cell r="J4">
            <v>12.578959665861799</v>
          </cell>
        </row>
      </sheetData>
      <sheetData sheetId="22">
        <row r="4">
          <cell r="J4">
            <v>9.1888374369654429</v>
          </cell>
        </row>
      </sheetData>
      <sheetData sheetId="23">
        <row r="4">
          <cell r="J4">
            <v>12.34977180483933</v>
          </cell>
        </row>
      </sheetData>
      <sheetData sheetId="24">
        <row r="4">
          <cell r="J4">
            <v>3.6185434616471537</v>
          </cell>
        </row>
      </sheetData>
      <sheetData sheetId="25">
        <row r="4">
          <cell r="J4">
            <v>18.137825360715556</v>
          </cell>
        </row>
      </sheetData>
      <sheetData sheetId="26">
        <row r="4">
          <cell r="J4">
            <v>56.705177001654327</v>
          </cell>
        </row>
      </sheetData>
      <sheetData sheetId="27">
        <row r="4">
          <cell r="J4">
            <v>1.7895788451648267</v>
          </cell>
        </row>
      </sheetData>
      <sheetData sheetId="28">
        <row r="4">
          <cell r="J4">
            <v>43.718674774069463</v>
          </cell>
        </row>
      </sheetData>
      <sheetData sheetId="29">
        <row r="4">
          <cell r="J4">
            <v>37.011040846915606</v>
          </cell>
        </row>
      </sheetData>
      <sheetData sheetId="30">
        <row r="4">
          <cell r="J4">
            <v>2.1396309184617355</v>
          </cell>
        </row>
      </sheetData>
      <sheetData sheetId="31">
        <row r="4">
          <cell r="J4">
            <v>4.5988601354809724</v>
          </cell>
        </row>
      </sheetData>
      <sheetData sheetId="32">
        <row r="4">
          <cell r="J4">
            <v>2.8680095871287978</v>
          </cell>
        </row>
      </sheetData>
      <sheetData sheetId="33">
        <row r="4">
          <cell r="J4">
            <v>281.52542435452904</v>
          </cell>
        </row>
      </sheetData>
      <sheetData sheetId="34">
        <row r="4">
          <cell r="J4">
            <v>0.98942674805229747</v>
          </cell>
        </row>
      </sheetData>
      <sheetData sheetId="35">
        <row r="4">
          <cell r="J4">
            <v>13.084955662716625</v>
          </cell>
        </row>
      </sheetData>
      <sheetData sheetId="36">
        <row r="4">
          <cell r="J4">
            <v>19.310555561491256</v>
          </cell>
        </row>
      </sheetData>
      <sheetData sheetId="37">
        <row r="4">
          <cell r="J4">
            <v>12.384552701268444</v>
          </cell>
        </row>
      </sheetData>
      <sheetData sheetId="38">
        <row r="4">
          <cell r="J4">
            <v>11.190228558105359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E26" sqref="E2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552.91</f>
        <v>552.91</v>
      </c>
      <c r="P2" t="s">
        <v>8</v>
      </c>
      <c r="Q2" s="10">
        <f>N2+K2+H2</f>
        <v>609.99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0.1376007655733123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4433.0421960843196</v>
      </c>
      <c r="D7" s="20">
        <f>(C7*[1]Feuil1!$K$2-C4)/C4</f>
        <v>0.55515358459395958</v>
      </c>
      <c r="E7" s="31">
        <f>C7-C7/(1+D7)</f>
        <v>1582.4927455348693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1315.5006843444039</v>
      </c>
    </row>
    <row r="9" spans="2:20">
      <c r="M9" s="17" t="str">
        <f>IF(C13&gt;C7*Params!F8,B13,"Others")</f>
        <v>BTC</v>
      </c>
      <c r="N9" s="18">
        <f>IF(C13&gt;C7*0.1,C13,C7)</f>
        <v>1234.9586579645038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552.91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281.52542435452904</v>
      </c>
    </row>
    <row r="12" spans="2:20">
      <c r="B12" s="7" t="s">
        <v>19</v>
      </c>
      <c r="C12" s="1">
        <f>[2]ETH!J4</f>
        <v>1315.5006843444039</v>
      </c>
      <c r="D12" s="20">
        <f>C12/$C$7</f>
        <v>0.29674896519288224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223.64393844337036</v>
      </c>
    </row>
    <row r="13" spans="2:20">
      <c r="B13" s="7" t="s">
        <v>4</v>
      </c>
      <c r="C13" s="1">
        <f>[2]BTC!J4</f>
        <v>1234.9586579645038</v>
      </c>
      <c r="D13" s="20">
        <f t="shared" ref="D13:D55" si="0">C13/$C$7</f>
        <v>0.27858039769062781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824.50349097751257</v>
      </c>
      <c r="Q13" s="23"/>
    </row>
    <row r="14" spans="2:20">
      <c r="B14" s="7" t="s">
        <v>59</v>
      </c>
      <c r="C14" s="1">
        <f>$N$2</f>
        <v>552.91</v>
      </c>
      <c r="D14" s="20">
        <f t="shared" si="0"/>
        <v>0.1247247320335417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281.52542435452904</v>
      </c>
      <c r="D15" s="20">
        <f t="shared" si="0"/>
        <v>6.3506145870481187E-2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223.64393844337036</v>
      </c>
      <c r="D16" s="20">
        <f t="shared" si="0"/>
        <v>5.0449314161934607E-2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2.5208422355805258E-2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2.0302085118769336E-2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1.4109949157544687E-2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56.705177001654327</v>
      </c>
      <c r="D20" s="20">
        <f t="shared" si="0"/>
        <v>1.2791481446249638E-2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55.230649150949858</v>
      </c>
      <c r="D21" s="20">
        <f t="shared" si="0"/>
        <v>1.2458859335860771E-2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1.1436841283573394E-2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44.10337211621178</v>
      </c>
      <c r="D23" s="20">
        <f t="shared" si="0"/>
        <v>9.9487823858676622E-3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43.718674774069463</v>
      </c>
      <c r="D24" s="20">
        <f t="shared" si="0"/>
        <v>9.8620028504772441E-3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37.011040846915606</v>
      </c>
      <c r="D25" s="20">
        <f t="shared" si="0"/>
        <v>8.3489033512036594E-3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36.811998935855712</v>
      </c>
      <c r="D26" s="20">
        <f t="shared" si="0"/>
        <v>8.304003730975432E-3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23.840470059761678</v>
      </c>
      <c r="D27" s="20">
        <f t="shared" si="0"/>
        <v>5.3779028047194833E-3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19.310555561491256</v>
      </c>
      <c r="D28" s="20">
        <f t="shared" si="0"/>
        <v>4.3560504744457789E-3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18.137825360715556</v>
      </c>
      <c r="D29" s="20">
        <f t="shared" si="0"/>
        <v>4.091507492695782E-3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1.439192256197204E-3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13.988063613391942</v>
      </c>
      <c r="D31" s="20">
        <f t="shared" si="0"/>
        <v>3.1554095347315929E-3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13.587093366903281</v>
      </c>
      <c r="D32" s="20">
        <f t="shared" si="0"/>
        <v>3.0649591783504073E-3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12.578959665861799</v>
      </c>
      <c r="D33" s="20">
        <f t="shared" si="0"/>
        <v>2.837545664909917E-3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13.084955662716625</v>
      </c>
      <c r="D34" s="20">
        <f t="shared" si="0"/>
        <v>2.9516875959977305E-3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12.34977180483933</v>
      </c>
      <c r="D35" s="20">
        <f t="shared" si="0"/>
        <v>2.7858457597691741E-3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11.690640557589127</v>
      </c>
      <c r="D36" s="20">
        <f t="shared" si="0"/>
        <v>2.6371597743679053E-3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12.384552701268444</v>
      </c>
      <c r="D37" s="20">
        <f t="shared" si="0"/>
        <v>2.7936915899892962E-3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11.190228558105359</v>
      </c>
      <c r="D38" s="20">
        <f t="shared" si="0"/>
        <v>2.524277474279316E-3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2.3685765971897558E-3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9.1888374369654429</v>
      </c>
      <c r="D40" s="20">
        <f t="shared" si="0"/>
        <v>2.0728062198645185E-3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5.6039554044884614</v>
      </c>
      <c r="D41" s="20">
        <f t="shared" si="0"/>
        <v>1.2641331069301355E-3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4.9813517571844699</v>
      </c>
      <c r="D42" s="20">
        <f t="shared" si="0"/>
        <v>1.1236869708987811E-3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5.1800192959218778</v>
      </c>
      <c r="D43" s="20">
        <f t="shared" si="0"/>
        <v>1.168502140696373E-3</v>
      </c>
    </row>
    <row r="44" spans="2:14">
      <c r="B44" s="22" t="s">
        <v>56</v>
      </c>
      <c r="C44" s="9">
        <f>[2]SHIB!$J$4</f>
        <v>4.5988601354809724</v>
      </c>
      <c r="D44" s="20">
        <f t="shared" si="0"/>
        <v>1.0374049991094419E-3</v>
      </c>
    </row>
    <row r="45" spans="2:14">
      <c r="B45" s="22" t="s">
        <v>23</v>
      </c>
      <c r="C45" s="9">
        <f>[2]LUNA!J4</f>
        <v>3.6185434616471537</v>
      </c>
      <c r="D45" s="20">
        <f t="shared" si="0"/>
        <v>8.1626641515918617E-4</v>
      </c>
    </row>
    <row r="46" spans="2:14">
      <c r="B46" s="22" t="s">
        <v>36</v>
      </c>
      <c r="C46" s="9">
        <f>[2]AMP!$J$4</f>
        <v>3.5261734365591368</v>
      </c>
      <c r="D46" s="20">
        <f t="shared" si="0"/>
        <v>7.9542970280629976E-4</v>
      </c>
    </row>
    <row r="47" spans="2:14">
      <c r="B47" s="22" t="s">
        <v>64</v>
      </c>
      <c r="C47" s="10">
        <f>[2]ACE!$J$4</f>
        <v>3.2835293022833696</v>
      </c>
      <c r="D47" s="20">
        <f t="shared" si="0"/>
        <v>7.406943487214473E-4</v>
      </c>
    </row>
    <row r="48" spans="2:14">
      <c r="B48" s="22" t="s">
        <v>40</v>
      </c>
      <c r="C48" s="9">
        <f>[2]SHPING!$J$4</f>
        <v>2.8680095871287978</v>
      </c>
      <c r="D48" s="20">
        <f t="shared" si="0"/>
        <v>6.4696194177039283E-4</v>
      </c>
    </row>
    <row r="49" spans="2:4">
      <c r="B49" s="22" t="s">
        <v>62</v>
      </c>
      <c r="C49" s="10">
        <f>[2]SEI!$J$4</f>
        <v>2.1396309184617355</v>
      </c>
      <c r="D49" s="20">
        <f t="shared" si="0"/>
        <v>4.8265521143734183E-4</v>
      </c>
    </row>
    <row r="50" spans="2:4">
      <c r="B50" s="22" t="s">
        <v>50</v>
      </c>
      <c r="C50" s="9">
        <f>[2]KAVA!$J$4</f>
        <v>2.5980848343640255</v>
      </c>
      <c r="D50" s="20">
        <f t="shared" si="0"/>
        <v>5.860726605893575E-4</v>
      </c>
    </row>
    <row r="51" spans="2:4">
      <c r="B51" s="7" t="s">
        <v>25</v>
      </c>
      <c r="C51" s="1">
        <f>[2]POLIS!J4</f>
        <v>2.7048350652320963</v>
      </c>
      <c r="D51" s="20">
        <f t="shared" si="0"/>
        <v>6.1015324140637807E-4</v>
      </c>
    </row>
    <row r="52" spans="2:4">
      <c r="B52" s="7" t="s">
        <v>28</v>
      </c>
      <c r="C52" s="1">
        <f>[2]ATLAS!O47</f>
        <v>2.1318314102767459</v>
      </c>
      <c r="D52" s="20">
        <f t="shared" si="0"/>
        <v>4.8089580833671745E-4</v>
      </c>
    </row>
    <row r="53" spans="2:4">
      <c r="B53" s="22" t="s">
        <v>63</v>
      </c>
      <c r="C53" s="10">
        <f>[2]MEME!$J$4</f>
        <v>1.7895788451648267</v>
      </c>
      <c r="D53" s="20">
        <f t="shared" si="0"/>
        <v>4.0369091156983601E-4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3.8276053440203386E-4</v>
      </c>
    </row>
    <row r="55" spans="2:4">
      <c r="B55" s="22" t="s">
        <v>43</v>
      </c>
      <c r="C55" s="9">
        <f>[2]TRX!$J$4</f>
        <v>0.98942674805229747</v>
      </c>
      <c r="D55" s="20">
        <f t="shared" si="0"/>
        <v>2.2319362286383205E-4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2023-12-29T16:26:25Z</dcterms:modified>
</cp:coreProperties>
</file>