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4736000"/>
        <axId val="74737920"/>
      </lineChart>
      <dateAx>
        <axId val="7473600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737920"/>
        <crosses val="autoZero"/>
        <lblOffset val="100"/>
      </dateAx>
      <valAx>
        <axId val="7473792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73600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2230.489412913623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0.00652838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0.2110181266510968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0.56343937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($B$14/5)</f>
        <v/>
      </c>
      <c r="O6" s="55">
        <f>($C$5*[1]Params!K8)</f>
        <v/>
      </c>
      <c r="P6" s="55">
        <f>(O6*N6)</f>
        <v/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($B$14/5)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($B$14/5)</f>
        <v/>
      </c>
      <c r="O8" s="55">
        <f>($C$5*[1]Params!K10)</f>
        <v/>
      </c>
      <c r="P8" s="55">
        <f>(O8*N8)</f>
        <v/>
      </c>
      <c r="R8" s="67" t="n"/>
      <c r="S8" s="55" t="n"/>
      <c r="T8" s="55" t="n"/>
    </row>
    <row r="9">
      <c r="B9" s="67" t="n">
        <v>13.39371616</v>
      </c>
      <c r="C9" s="55">
        <f>(D9/B9)</f>
        <v/>
      </c>
      <c r="D9" s="55" t="n">
        <v>2.8758</v>
      </c>
      <c r="N9" s="67">
        <f>($B$14/5)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1.630811817395373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0.57825553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10.78093136666518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0.02623297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R32" sqref="R32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44.99035029661241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0.01587167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0.003801443105151651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272.7922100019593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0.00228114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0.09145065605268225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0.27613757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3" sqref="J3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7.606815054231481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0.07248594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</f>
        <v/>
      </c>
      <c r="S6" s="55">
        <f>(T6/R6)</f>
        <v/>
      </c>
      <c r="T6" s="55">
        <f>D5+B11*5.54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2*($B$14-$B$11)/5-N6</f>
        <v/>
      </c>
      <c r="O7" s="55">
        <f>($S$6*[1]Params!K9)</f>
        <v/>
      </c>
      <c r="P7" s="55">
        <f>(O7*N7)</f>
        <v/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($B$14-$B$11)/5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62.33079045883762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>
        <v>0.00294374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t="n">
        <v>-0.02475</v>
      </c>
      <c r="C7" s="55">
        <f>D7/B7</f>
        <v/>
      </c>
      <c r="D7" s="55">
        <f>-1.42154421</f>
        <v/>
      </c>
      <c r="N7" s="58">
        <f>($B$13-$B$7)/5</f>
        <v/>
      </c>
      <c r="O7" s="55">
        <f>($C$5*[1]Params!K9)</f>
        <v/>
      </c>
      <c r="P7" s="55">
        <f>(O7*N7)</f>
        <v/>
      </c>
    </row>
    <row r="8">
      <c r="N8" s="58">
        <f>($B$13-$B$7)/5</f>
        <v/>
      </c>
      <c r="O8" s="55">
        <f>($C$5*[1]Params!K10)</f>
        <v/>
      </c>
      <c r="P8" s="55">
        <f>(O8*N8)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0.1598503957755618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43777.97370774153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0.00035001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U9" sqref="U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8.653334255978738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0.00226492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0.8007001811653748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2.173747448222321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0.01753744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14.96823898947779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0.00234677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70.23701639293445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0.00114339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0.9468772294559323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0.05595191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R25" sqref="R2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0.0001577189341932021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4859.02815783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6" sqref="N6:N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0.7891736395372013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0.3188239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69"/>
    <col width="9.140625" customWidth="1" style="14" min="70" max="16384"/>
  </cols>
  <sheetData>
    <row r="1"/>
    <row r="2"/>
    <row r="3">
      <c r="I3" t="inlineStr">
        <is>
          <t>Actual Price :</t>
        </is>
      </c>
      <c r="J3" s="55" t="n">
        <v>0.03018269022642035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55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0.04507528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0.9004740043233451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52.2477</v>
      </c>
      <c r="C5" s="55">
        <f>(D5/B5)</f>
        <v/>
      </c>
      <c r="D5" s="55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0.33247906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6"/>
  <sheetViews>
    <sheetView workbookViewId="0">
      <selection activeCell="L21" sqref="L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3.399091973029733</v>
      </c>
      <c r="M3" t="inlineStr">
        <is>
          <t>Objectif :</t>
        </is>
      </c>
      <c r="N3" s="58">
        <f>(INDEX(N5:N29,MATCH(MAX(O6:O7,O14:O15),O5:O29,0))/0.9)</f>
        <v/>
      </c>
      <c r="O3" s="56">
        <f>(MAX(O6:O7,O14:O15)*0.85)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(B23*J3)</f>
        <v/>
      </c>
      <c r="K4" s="4">
        <f>(J4/D23-1)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</f>
        <v/>
      </c>
      <c r="S6" s="55">
        <f>(T6/R6)</f>
        <v/>
      </c>
      <c r="T6" s="55">
        <f>D6+B19*1.74+B21*1.7718</f>
        <v/>
      </c>
      <c r="U6" s="55">
        <f>(E6)</f>
        <v/>
      </c>
    </row>
    <row r="7">
      <c r="B7" s="2" t="n">
        <v>0.10037767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($C$5*[1]Params!K10)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3*(($B$6+$R$8+$R$7)/5)-N15-N14</f>
        <v/>
      </c>
      <c r="O16" s="55">
        <f>($C$6*[1]Params!K10)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C22" s="55" t="n"/>
      <c r="D22" s="55" t="n"/>
      <c r="F22" t="inlineStr">
        <is>
          <t>Moy</t>
        </is>
      </c>
      <c r="G22" s="55">
        <f>(D23/B23)</f>
        <v/>
      </c>
      <c r="S22" s="55" t="n"/>
      <c r="T22" s="55" t="n"/>
    </row>
    <row r="23">
      <c r="B23" s="1">
        <f>(SUM(B5:B22))</f>
        <v/>
      </c>
      <c r="C23" s="55" t="n"/>
      <c r="D23" s="55">
        <f>(SUM(D5:D22))</f>
        <v/>
      </c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R26" s="1">
        <f>(SUM(R5:R25))</f>
        <v/>
      </c>
      <c r="S26" s="55" t="n"/>
      <c r="T26" s="55">
        <f>(SUM(T5:T25))</f>
        <v/>
      </c>
    </row>
  </sheetData>
  <conditionalFormatting sqref="C5:C6 C12:C14 C16:C17 O8:O9 O16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U29" sqref="U2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90"/>
    <col width="9.140625" customWidth="1" style="14" min="9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0.3775734814584211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0.07483384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1.029226506078302e-05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258.15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Y36" sqref="Y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0.004776534431651949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Q34" sqref="Q3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88.76783734596357</v>
      </c>
      <c r="M3" t="inlineStr">
        <is>
          <t>Objectif :</t>
        </is>
      </c>
      <c r="N3" s="58">
        <f>(INDEX(N5:N26,MATCH(MAX(O6:O9,O23:O25,O14:O16),O5:O26,0))/0.9)</f>
        <v/>
      </c>
      <c r="O3" s="56">
        <f>(MAX(O14:O16,O23:O25,O6:O9)*0.85)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(B17+B21+B37-N16)</f>
        <v/>
      </c>
      <c r="S13" s="55">
        <f>(T13/R13)</f>
        <v/>
      </c>
      <c r="T13" s="55">
        <f>(D17+11.97*B21+B37*19.42078-N16*19.42078)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(B17+R21+R14)/5</f>
        <v/>
      </c>
      <c r="O17" s="55">
        <f>($S$13*[1]Params!K11)</f>
        <v/>
      </c>
      <c r="P17" s="55">
        <f>(O17*N17)</f>
        <v/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0.06254824</v>
      </c>
      <c r="C18" s="60" t="n">
        <v>0</v>
      </c>
      <c r="D18" s="61" t="n">
        <v>0</v>
      </c>
      <c r="E18" s="56">
        <f>B18*J3</f>
        <v/>
      </c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($B$19+$R$19)/5</f>
        <v/>
      </c>
      <c r="O26" s="55">
        <f>($S$15*[1]Params!K11)</f>
        <v/>
      </c>
      <c r="P26" s="55">
        <f>(O26*N26)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C42" s="55" t="n"/>
      <c r="D42" s="55" t="n"/>
      <c r="E42" s="55" t="n"/>
      <c r="S42" s="55" t="n"/>
      <c r="T42" s="55" t="n"/>
    </row>
    <row r="43">
      <c r="B43" s="58">
        <f>(SUM(B5:B42))</f>
        <v/>
      </c>
      <c r="C43" s="55" t="n"/>
      <c r="D43" s="55">
        <f>(SUM(D5:D42))</f>
        <v/>
      </c>
      <c r="E43" s="55" t="n"/>
      <c r="F43" t="inlineStr">
        <is>
          <t>Moy</t>
        </is>
      </c>
      <c r="G43" s="55">
        <f>(D43/B43)</f>
        <v/>
      </c>
      <c r="R43" s="58">
        <f>(SUM(R5:R36))</f>
        <v/>
      </c>
      <c r="S43" s="55" t="n"/>
      <c r="T43" s="55">
        <f>(SUM(T5:T36))</f>
        <v/>
      </c>
      <c r="V43" t="inlineStr">
        <is>
          <t>Moy</t>
        </is>
      </c>
      <c r="W43" s="55">
        <f>(T43/R43)</f>
        <v/>
      </c>
    </row>
    <row r="44">
      <c r="M44" s="58" t="n"/>
      <c r="S44" s="55" t="n"/>
      <c r="T44" s="55" t="n"/>
    </row>
    <row r="45"/>
    <row r="46"/>
    <row r="47">
      <c r="N47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R23" sqref="R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0.1042880589660423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0.24641902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5.968305239314794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0.00258505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7" sqref="R7:T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0.6159968847816597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0.79800446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53"/>
    <col width="9.140625" customWidth="1" style="14" min="54" max="16384"/>
  </cols>
  <sheetData>
    <row r="1"/>
    <row r="2"/>
    <row r="3">
      <c r="I3" t="inlineStr">
        <is>
          <t>Actual Price :</t>
        </is>
      </c>
      <c r="J3" s="77" t="n">
        <v>12.41426856112921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0.23151524</v>
      </c>
      <c r="C5" s="55">
        <f>(D5/B5)</f>
        <v/>
      </c>
      <c r="D5" s="55" t="n">
        <v>2.998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1.703e-05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53"/>
    <col width="9.140625" customWidth="1" style="14" min="54" max="16384"/>
  </cols>
  <sheetData>
    <row r="1"/>
    <row r="2"/>
    <row r="3">
      <c r="I3" t="inlineStr">
        <is>
          <t>Actual Price :</t>
        </is>
      </c>
      <c r="J3" s="77" t="n">
        <v>2.9222523561964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1.02747159</v>
      </c>
      <c r="C5" s="55">
        <f>(D5/B5)</f>
        <v/>
      </c>
      <c r="D5" s="55" t="n">
        <v>2.998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3.61e-06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0.5572064519011074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0.006633864174803428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33.5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8.4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6.81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(-310/3)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G40" sqref="G4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60"/>
    <col width="9.140625" customWidth="1" style="14" min="6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15.53669606584146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6.53e-06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0.6012071700514898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0.72338276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2023-12-21T16:14:52Z</dcterms:modified>
  <cp:lastModifiedBy>Tiko</cp:lastModifiedBy>
</cp:coreProperties>
</file>