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13" i="1"/>
  <c r="N12"/>
  <c r="N24"/>
  <c r="N23"/>
  <c r="N22"/>
  <c r="N21"/>
  <c r="N25"/>
  <c r="M40"/>
  <c r="N40"/>
  <c r="D51"/>
  <c r="C51"/>
  <c r="H2"/>
  <c r="N2"/>
  <c r="T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M13" l="1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M23" l="1"/>
  <c r="M24" l="1"/>
  <c r="M25" l="1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<sst xmlns="http://schemas.openxmlformats.org/spreadsheetml/2006/main" count="103" uniqueCount="63">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</sst>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12"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1209.4935181444748</c:v>
                </c:pt>
                <c:pt idx="1">
                  <c:v>1244.963298273005</c:v>
                </c:pt>
                <c:pt idx="2">
                  <c:v>343.31</c:v>
                </c:pt>
                <c:pt idx="3">
                  <c:v>270.63343495167334</c:v>
                </c:pt>
                <c:pt idx="4">
                  <c:v>1035.1678323939916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1244.963298273005</v>
          </cell>
        </row>
      </sheetData>
      <sheetData sheetId="1">
        <row r="4">
          <cell r="J4">
            <v>1209.4935181444748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3.371854724234415</v>
          </cell>
        </row>
      </sheetData>
      <sheetData sheetId="4">
        <row r="47">
          <cell r="M47">
            <v>114.85</v>
          </cell>
          <cell r="O47">
            <v>1.716637198382589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41.933817891735302</v>
          </cell>
        </row>
      </sheetData>
      <sheetData sheetId="8">
        <row r="4">
          <cell r="J4">
            <v>12.278882203273032</v>
          </cell>
        </row>
      </sheetData>
      <sheetData sheetId="9">
        <row r="4">
          <cell r="J4">
            <v>22.058012190688384</v>
          </cell>
        </row>
      </sheetData>
      <sheetData sheetId="10">
        <row r="4">
          <cell r="J4">
            <v>13.196434728426974</v>
          </cell>
        </row>
      </sheetData>
      <sheetData sheetId="11">
        <row r="4">
          <cell r="J4">
            <v>52.059847244188667</v>
          </cell>
        </row>
      </sheetData>
      <sheetData sheetId="12">
        <row r="4">
          <cell r="J4">
            <v>3.8637704066870215</v>
          </cell>
        </row>
      </sheetData>
      <sheetData sheetId="13">
        <row r="4">
          <cell r="J4">
            <v>171.53391069355609</v>
          </cell>
        </row>
      </sheetData>
      <sheetData sheetId="14">
        <row r="4">
          <cell r="J4">
            <v>5.6681109899511624</v>
          </cell>
        </row>
      </sheetData>
      <sheetData sheetId="15">
        <row r="4">
          <cell r="J4">
            <v>39.738743058818528</v>
          </cell>
        </row>
      </sheetData>
      <sheetData sheetId="16">
        <row r="4">
          <cell r="J4">
            <v>5.6709359838214359</v>
          </cell>
        </row>
      </sheetData>
      <sheetData sheetId="17">
        <row r="4">
          <cell r="J4">
            <v>13.494319475402182</v>
          </cell>
        </row>
      </sheetData>
      <sheetData sheetId="18">
        <row r="4">
          <cell r="J4">
            <v>11.957626249453101</v>
          </cell>
        </row>
      </sheetData>
      <sheetData sheetId="19">
        <row r="4">
          <cell r="J4">
            <v>7.8114505757577684</v>
          </cell>
        </row>
      </sheetData>
      <sheetData sheetId="20">
        <row r="4">
          <cell r="J4">
            <v>11.631356353544772</v>
          </cell>
        </row>
      </sheetData>
      <sheetData sheetId="21">
        <row r="4">
          <cell r="J4">
            <v>3.8425223063924721</v>
          </cell>
        </row>
      </sheetData>
      <sheetData sheetId="22">
        <row r="4">
          <cell r="J4">
            <v>20.980843171935959</v>
          </cell>
        </row>
      </sheetData>
      <sheetData sheetId="23">
        <row r="4">
          <cell r="J4">
            <v>47.123829948153507</v>
          </cell>
        </row>
      </sheetData>
      <sheetData sheetId="24">
        <row r="4">
          <cell r="J4">
            <v>38.838180158757623</v>
          </cell>
        </row>
      </sheetData>
      <sheetData sheetId="25">
        <row r="4">
          <cell r="J4">
            <v>42.45407452587483</v>
          </cell>
        </row>
      </sheetData>
      <sheetData sheetId="26">
        <row r="4">
          <cell r="J4">
            <v>2.154109380425751</v>
          </cell>
        </row>
      </sheetData>
      <sheetData sheetId="27">
        <row r="4">
          <cell r="J4">
            <v>4.1899523290295493</v>
          </cell>
        </row>
      </sheetData>
      <sheetData sheetId="28">
        <row r="4">
          <cell r="J4">
            <v>270.63343495167334</v>
          </cell>
        </row>
      </sheetData>
      <sheetData sheetId="29">
        <row r="4">
          <cell r="J4">
            <v>0.94661272178833833</v>
          </cell>
        </row>
      </sheetData>
      <sheetData sheetId="30">
        <row r="4">
          <cell r="J4">
            <v>12.235780574585513</v>
          </cell>
        </row>
      </sheetData>
      <sheetData sheetId="31">
        <row r="4">
          <cell r="J4">
            <v>18.955937282398111</v>
          </cell>
        </row>
      </sheetData>
      <sheetData sheetId="32">
        <row r="4">
          <cell r="J4">
            <v>4.34755978072607</v>
          </cell>
        </row>
      </sheetData>
      <sheetData sheetId="33">
        <row r="4">
          <cell r="J4">
            <v>2.3157615794681181</v>
          </cell>
        </row>
      </sheetData>
      <sheetData sheetId="34">
        <row r="4">
          <cell r="J4">
            <v>2.5868317332008126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topLeftCell="A14" workbookViewId="0">
      <selection activeCell="N14" sqref="N1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441.59000000000003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0.10766774647917893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4101.4139743827172</v>
      </c>
      <c r="D7" s="20">
        <f>(C7*[1]Feuil1!$K$2-C4)/C4</f>
        <v>0.47043754671392723</v>
      </c>
      <c r="E7" s="31">
        <f>C7-C7/(1+D7)</f>
        <v>1312.1666625547605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1209.4935181444748</v>
      </c>
    </row>
    <row r="9" spans="2:20">
      <c r="M9" s="17" t="str">
        <f>IF(C13&gt;C7*[2]Params!F8,B13,"Others")</f>
        <v>ETH</v>
      </c>
      <c r="N9" s="18">
        <f>IF(C13&gt;C7*0.1,C13,C7)</f>
        <v>1244.963298273005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270.63343495167334</v>
      </c>
    </row>
    <row r="12" spans="2:20">
      <c r="B12" s="7" t="s">
        <v>4</v>
      </c>
      <c r="C12" s="1">
        <f>[2]BTC!J4</f>
        <v>1209.4935181444748</v>
      </c>
      <c r="D12" s="20">
        <f>C12/$C$7</f>
        <v>0.29489671749765506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1035.1678323939916</v>
      </c>
    </row>
    <row r="13" spans="2:20">
      <c r="B13" s="7" t="s">
        <v>19</v>
      </c>
      <c r="C13" s="1">
        <f>[2]ETH!J4</f>
        <v>1244.963298273005</v>
      </c>
      <c r="D13" s="20">
        <f t="shared" ref="D13:D51" si="0">C13/$C$7</f>
        <v>0.30354490086809099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8.3705278751255496E-2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270.63343495167334</v>
      </c>
      <c r="D15" s="20">
        <f t="shared" si="0"/>
        <v>6.5985398363110861E-2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171.53391069355609</v>
      </c>
      <c r="D16" s="20">
        <f t="shared" si="0"/>
        <v>4.1823115580370739E-2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3.12900219619133E-2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2.8002537836304485E-2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1.5250837977020858E-2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50</v>
      </c>
      <c r="D20" s="20">
        <f t="shared" si="0"/>
        <v>1.2190917647498687E-2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52.059847244188667</v>
      </c>
      <c r="D21" s="20">
        <f t="shared" si="0"/>
        <v>1.2693146209905311E-2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47.123829948153507</v>
      </c>
      <c r="D22" s="20">
        <f t="shared" si="0"/>
        <v>1.1489654602653436E-2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7" t="s">
        <v>6</v>
      </c>
      <c r="C23" s="1">
        <f>$K$2</f>
        <v>48.28</v>
      </c>
      <c r="D23" s="20">
        <f t="shared" si="0"/>
        <v>1.1771550080424733E-2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41.933817891735302</v>
      </c>
      <c r="D24" s="20">
        <f t="shared" si="0"/>
        <v>1.0224234411267042E-2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38</v>
      </c>
      <c r="C25" s="9">
        <f>[2]NEAR!$J$4</f>
        <v>42.45407452587483</v>
      </c>
      <c r="D25" s="20">
        <f t="shared" si="0"/>
        <v>1.0351082526914239E-2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39.738743058818528</v>
      </c>
      <c r="D26" s="20">
        <f t="shared" si="0"/>
        <v>9.6890348809033355E-3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38.838180158757623</v>
      </c>
      <c r="D27" s="20">
        <f t="shared" si="0"/>
        <v>9.4694611178826344E-3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22.058012190688384</v>
      </c>
      <c r="D28" s="20">
        <f t="shared" si="0"/>
        <v>5.3781482016840845E-3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20.980843171935959</v>
      </c>
      <c r="D29" s="20">
        <f t="shared" si="0"/>
        <v>5.1155146256831284E-3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18.955937282398111</v>
      </c>
      <c r="D30" s="20">
        <f t="shared" si="0"/>
        <v>4.6218054068173087E-3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13.196434728426974</v>
      </c>
      <c r="D31" s="20">
        <f t="shared" si="0"/>
        <v>3.2175329802968992E-3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12.278882203273032</v>
      </c>
      <c r="D32" s="20">
        <f t="shared" si="0"/>
        <v>2.9938168348687755E-3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11.957626249453101</v>
      </c>
      <c r="D33" s="20">
        <f t="shared" si="0"/>
        <v>2.915488737333027E-3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12.235780574585513</v>
      </c>
      <c r="D34" s="20">
        <f t="shared" si="0"/>
        <v>2.9833078667527236E-3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11.631356353544772</v>
      </c>
      <c r="D35" s="20">
        <f t="shared" si="0"/>
        <v>2.8359381486954991E-3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13.494319475402182</v>
      </c>
      <c r="D36" s="20">
        <f t="shared" si="0"/>
        <v>3.290162748673314E-3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2.5600927059747243E-3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7.8114505757577684</v>
      </c>
      <c r="D38" s="20">
        <f t="shared" si="0"/>
        <v>1.9045750135313834E-3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5.6709359838214359</v>
      </c>
      <c r="D39" s="20">
        <f t="shared" si="0"/>
        <v>1.3826782712600815E-3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5.6681109899511624</v>
      </c>
      <c r="D40" s="20">
        <f t="shared" si="0"/>
        <v>1.3819894859075376E-3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4.34755978072607</v>
      </c>
      <c r="D41" s="20">
        <f t="shared" si="0"/>
        <v>1.0600148650881794E-3</v>
      </c>
    </row>
    <row r="42" spans="2:14">
      <c r="B42" s="22" t="s">
        <v>56</v>
      </c>
      <c r="C42" s="9">
        <f>[2]SHIB!$J$4</f>
        <v>4.1899523290295493</v>
      </c>
      <c r="D42" s="20">
        <f t="shared" si="0"/>
        <v>1.0215872758028912E-3</v>
      </c>
    </row>
    <row r="43" spans="2:14">
      <c r="B43" s="22" t="s">
        <v>23</v>
      </c>
      <c r="C43" s="9">
        <f>[2]LUNA!J4</f>
        <v>3.8425223063924721</v>
      </c>
      <c r="D43" s="20">
        <f t="shared" si="0"/>
        <v>9.3687745991814699E-4</v>
      </c>
    </row>
    <row r="44" spans="2:14">
      <c r="B44" s="22" t="s">
        <v>36</v>
      </c>
      <c r="C44" s="9">
        <f>[2]AMP!$J$4</f>
        <v>3.8637704066870215</v>
      </c>
      <c r="D44" s="20">
        <f t="shared" si="0"/>
        <v>9.4205813673527985E-4</v>
      </c>
    </row>
    <row r="45" spans="2:14">
      <c r="B45" s="7" t="s">
        <v>25</v>
      </c>
      <c r="C45" s="1">
        <f>[2]POLIS!J4</f>
        <v>3.371854724234415</v>
      </c>
      <c r="D45" s="20">
        <f t="shared" si="0"/>
        <v>8.2212006524942302E-4</v>
      </c>
    </row>
    <row r="46" spans="2:14">
      <c r="B46" s="22" t="s">
        <v>40</v>
      </c>
      <c r="C46" s="9">
        <f>[2]SHPING!$J$4</f>
        <v>2.5868317332008126</v>
      </c>
      <c r="D46" s="20">
        <f t="shared" si="0"/>
        <v>6.3071705254774809E-4</v>
      </c>
    </row>
    <row r="47" spans="2:14">
      <c r="B47" s="22" t="s">
        <v>50</v>
      </c>
      <c r="C47" s="9">
        <f>[2]KAVA!$J$4</f>
        <v>2.3157615794681181</v>
      </c>
      <c r="D47" s="20">
        <f t="shared" si="0"/>
        <v>5.646251741307463E-4</v>
      </c>
    </row>
    <row r="48" spans="2:14">
      <c r="B48" s="7" t="s">
        <v>28</v>
      </c>
      <c r="C48" s="1">
        <f>[2]ATLAS!O47</f>
        <v>1.716637198382589</v>
      </c>
      <c r="D48" s="20">
        <f t="shared" si="0"/>
        <v>4.1854765432230019E-4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4.1370942084805655E-4</v>
      </c>
    </row>
    <row r="50" spans="2:4">
      <c r="B50" s="22" t="s">
        <v>43</v>
      </c>
      <c r="C50" s="9">
        <f>[2]TRX!$J$4</f>
        <v>0.94661272178833833</v>
      </c>
      <c r="D50" s="20">
        <f t="shared" si="0"/>
        <v>2.3080155470792438E-4</v>
      </c>
    </row>
    <row r="51" spans="2:4">
      <c r="B51" s="22" t="s">
        <v>62</v>
      </c>
      <c r="C51" s="10">
        <f>[2]SEI!$J$4</f>
        <v>2.154109380425751</v>
      </c>
      <c r="D51" s="20">
        <f t="shared" si="0"/>
        <v>5.2521140120949503E-4</v>
      </c>
    </row>
  </sheetData>
  <autoFilter ref="B11:C11">
    <sortState ref="B12:C50">
      <sortCondition descending="1" ref="C11"/>
    </sortState>
  </autoFilter>
  <conditionalFormatting sqref="M8:N23 N13:N40">
    <cfRule type="containsText" dxfId="11" priority="13" operator="containsText" text="Others">
      <formula>NOT(ISERROR(SEARCH("Others",M8)))</formula>
    </cfRule>
    <cfRule type="containsBlanks" dxfId="10" priority="14">
      <formula>LEN(TRIM(M8))=0</formula>
    </cfRule>
  </conditionalFormatting>
  <conditionalFormatting sqref="M24:N24">
    <cfRule type="containsText" dxfId="9" priority="5" operator="containsText" text="Others">
      <formula>NOT(ISERROR(SEARCH("Others",M24)))</formula>
    </cfRule>
    <cfRule type="containsBlanks" dxfId="8" priority="6">
      <formula>LEN(TRIM(M24))=0</formula>
    </cfRule>
  </conditionalFormatting>
  <conditionalFormatting sqref="M25:N40">
    <cfRule type="containsText" dxfId="7" priority="3" operator="containsText" text="Others">
      <formula>NOT(ISERROR(SEARCH("Others",M25)))</formula>
    </cfRule>
    <cfRule type="containsBlanks" dxfId="6" priority="4">
      <formula>LEN(TRIM(M25))=0</formula>
    </cfRule>
  </conditionalFormatting>
  <conditionalFormatting sqref="D7">
    <cfRule type="cellIs" dxfId="5" priority="11" operator="lessThan">
      <formula>0</formula>
    </cfRule>
    <cfRule type="cellIs" dxfId="4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2023-12-16T00:48:00Z</dcterms:modified>
</cp:coreProperties>
</file>