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C37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8" l="1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31" l="1"/>
  <c r="C49" l="1"/>
  <c r="C52" l="1"/>
  <c r="C36" l="1"/>
  <c r="C43" l="1"/>
  <c r="C26" l="1"/>
  <c r="C24" l="1"/>
  <c r="C28" l="1"/>
  <c r="C25"/>
  <c r="C23" l="1"/>
  <c r="C34" l="1"/>
  <c r="C27" l="1"/>
  <c r="C29" l="1"/>
  <c r="C33" l="1"/>
  <c r="C15" l="1"/>
  <c r="C17" l="1"/>
  <c r="C7" l="1"/>
  <c r="D7" l="1"/>
  <c r="E7" s="1"/>
  <c r="D22"/>
  <c r="D50"/>
  <c r="D38"/>
  <c r="D13"/>
  <c r="D30"/>
  <c r="D27"/>
  <c r="M9"/>
  <c r="D28"/>
  <c r="D46"/>
  <c r="D54"/>
  <c r="D35"/>
  <c r="D32"/>
  <c r="D12"/>
  <c r="D25"/>
  <c r="D41"/>
  <c r="D21"/>
  <c r="D53"/>
  <c r="D39"/>
  <c r="D14"/>
  <c r="D43"/>
  <c r="D33"/>
  <c r="D16"/>
  <c r="N8"/>
  <c r="D45"/>
  <c r="D18"/>
  <c r="D42"/>
  <c r="N9"/>
  <c r="D37"/>
  <c r="D24"/>
  <c r="D15"/>
  <c r="D55"/>
  <c r="D20"/>
  <c r="D34"/>
  <c r="D52"/>
  <c r="D23"/>
  <c r="D19"/>
  <c r="D51"/>
  <c r="D40"/>
  <c r="D31"/>
  <c r="D44"/>
  <c r="D29"/>
  <c r="D49"/>
  <c r="D47"/>
  <c r="Q3"/>
  <c r="D48"/>
  <c r="M8"/>
  <c r="D26"/>
  <c r="D36"/>
  <c r="D17"/>
  <c r="M10" l="1"/>
  <c r="N10"/>
  <c r="N11" l="1"/>
  <c r="M11"/>
  <c r="M12" l="1"/>
  <c r="N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N21" l="1"/>
  <c r="M21"/>
  <c r="N22" l="1"/>
  <c r="M22"/>
  <c r="N23" l="1"/>
  <c r="M23"/>
  <c r="N24" l="1"/>
  <c r="M24"/>
  <c r="N25" l="1"/>
  <c r="M25"/>
  <c r="N26" l="1"/>
  <c r="M26"/>
  <c r="M27" l="1"/>
  <c r="N27"/>
  <c r="N28" l="1"/>
  <c r="M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<sst xmlns="http://schemas.openxmlformats.org/spreadsheetml/2006/main" count="107" uniqueCount="67">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</sst>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1337.500405492106</c:v>
                </c:pt>
                <c:pt idx="1">
                  <c:v>1242.9865997457027</c:v>
                </c:pt>
                <c:pt idx="2">
                  <c:v>553.70000000000005</c:v>
                </c:pt>
                <c:pt idx="3">
                  <c:v>263.61379793624053</c:v>
                </c:pt>
                <c:pt idx="4">
                  <c:v>235.911384523057</c:v>
                </c:pt>
                <c:pt idx="5">
                  <c:v>838.29952874663559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1337.500405492106</v>
          </cell>
        </row>
      </sheetData>
      <sheetData sheetId="1">
        <row r="4">
          <cell r="J4">
            <v>1242.9865997457027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2.6492884995076764</v>
          </cell>
        </row>
      </sheetData>
      <sheetData sheetId="4">
        <row r="47">
          <cell r="M47">
            <v>111.75</v>
          </cell>
          <cell r="O47">
            <v>2.0440383890995371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3.4429577859761387</v>
          </cell>
        </row>
      </sheetData>
      <sheetData sheetId="8">
        <row r="4">
          <cell r="J4">
            <v>44.929407540653976</v>
          </cell>
        </row>
      </sheetData>
      <sheetData sheetId="9">
        <row r="4">
          <cell r="J4">
            <v>11.381575975562415</v>
          </cell>
        </row>
      </sheetData>
      <sheetData sheetId="10">
        <row r="4">
          <cell r="J4">
            <v>24.123137002458982</v>
          </cell>
        </row>
      </sheetData>
      <sheetData sheetId="11">
        <row r="4">
          <cell r="J4">
            <v>13.959162031366573</v>
          </cell>
        </row>
      </sheetData>
      <sheetData sheetId="12">
        <row r="4">
          <cell r="J4">
            <v>55.290151731651392</v>
          </cell>
        </row>
      </sheetData>
      <sheetData sheetId="13">
        <row r="4">
          <cell r="J4">
            <v>3.6062888694233184</v>
          </cell>
        </row>
      </sheetData>
      <sheetData sheetId="14">
        <row r="4">
          <cell r="J4">
            <v>235.911384523057</v>
          </cell>
        </row>
      </sheetData>
      <sheetData sheetId="15">
        <row r="4">
          <cell r="J4">
            <v>5.6301497739683874</v>
          </cell>
        </row>
      </sheetData>
      <sheetData sheetId="16">
        <row r="4">
          <cell r="J4">
            <v>36.839793399148277</v>
          </cell>
        </row>
      </sheetData>
      <sheetData sheetId="17">
        <row r="4">
          <cell r="J4">
            <v>5.0279997210299801</v>
          </cell>
        </row>
      </sheetData>
      <sheetData sheetId="18">
        <row r="4">
          <cell r="J4">
            <v>5.1888888053280979</v>
          </cell>
        </row>
      </sheetData>
      <sheetData sheetId="19">
        <row r="4">
          <cell r="J4">
            <v>14.620455774990731</v>
          </cell>
        </row>
      </sheetData>
      <sheetData sheetId="20">
        <row r="4">
          <cell r="J4">
            <v>2.7358146611748753</v>
          </cell>
        </row>
      </sheetData>
      <sheetData sheetId="21">
        <row r="4">
          <cell r="J4">
            <v>13.787528934233784</v>
          </cell>
        </row>
      </sheetData>
      <sheetData sheetId="22">
        <row r="4">
          <cell r="J4">
            <v>9.5620101713630881</v>
          </cell>
        </row>
      </sheetData>
      <sheetData sheetId="23">
        <row r="4">
          <cell r="J4">
            <v>12.332232987189739</v>
          </cell>
        </row>
      </sheetData>
      <sheetData sheetId="24">
        <row r="4">
          <cell r="J4">
            <v>3.6222883989201993</v>
          </cell>
        </row>
      </sheetData>
      <sheetData sheetId="25">
        <row r="4">
          <cell r="J4">
            <v>18.509856442817512</v>
          </cell>
        </row>
      </sheetData>
      <sheetData sheetId="26">
        <row r="4">
          <cell r="J4">
            <v>58.634600733024286</v>
          </cell>
        </row>
      </sheetData>
      <sheetData sheetId="27">
        <row r="4">
          <cell r="J4">
            <v>1.7681340058114023</v>
          </cell>
        </row>
      </sheetData>
      <sheetData sheetId="28">
        <row r="4">
          <cell r="J4">
            <v>40.788070512164118</v>
          </cell>
        </row>
      </sheetData>
      <sheetData sheetId="29">
        <row r="4">
          <cell r="J4">
            <v>38.750849862717203</v>
          </cell>
        </row>
      </sheetData>
      <sheetData sheetId="30">
        <row r="4">
          <cell r="J4">
            <v>2.5521895735548843</v>
          </cell>
        </row>
      </sheetData>
      <sheetData sheetId="31">
        <row r="4">
          <cell r="J4">
            <v>4.6419653441764082</v>
          </cell>
        </row>
      </sheetData>
      <sheetData sheetId="32">
        <row r="4">
          <cell r="J4">
            <v>2.8942504904373321</v>
          </cell>
        </row>
      </sheetData>
      <sheetData sheetId="33">
        <row r="4">
          <cell r="J4">
            <v>263.61379793624053</v>
          </cell>
        </row>
      </sheetData>
      <sheetData sheetId="34">
        <row r="4">
          <cell r="J4">
            <v>0.98144786830526443</v>
          </cell>
        </row>
      </sheetData>
      <sheetData sheetId="35">
        <row r="4">
          <cell r="J4">
            <v>13.50051200458001</v>
          </cell>
        </row>
      </sheetData>
      <sheetData sheetId="36">
        <row r="4">
          <cell r="J4">
            <v>19.486957407711923</v>
          </cell>
        </row>
      </sheetData>
      <sheetData sheetId="37">
        <row r="4">
          <cell r="J4">
            <v>11.140642380142586</v>
          </cell>
        </row>
      </sheetData>
      <sheetData sheetId="38">
        <row r="4">
          <cell r="J4">
            <v>10.310088068145333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B15" sqref="B15:D1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10.84+5.53</f>
        <v>16.37</v>
      </c>
      <c r="J2" t="s">
        <v>6</v>
      </c>
      <c r="K2" s="9">
        <f>13.17+37.53</f>
        <v>50.7</v>
      </c>
      <c r="M2" t="s">
        <v>59</v>
      </c>
      <c r="N2" s="9">
        <f>597.2-43.5</f>
        <v>553.70000000000005</v>
      </c>
      <c r="P2" t="s">
        <v>8</v>
      </c>
      <c r="Q2" s="10">
        <f>N2+K2+H2</f>
        <v>620.7700000000001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0.13881224812479967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4472.0117164437424</v>
      </c>
      <c r="D7" s="20">
        <f>(C7*[1]Feuil1!$K$2-C4)/C4</f>
        <v>0.56882446490509098</v>
      </c>
      <c r="E7" s="31">
        <f>C7-C7/(1+D7)</f>
        <v>1621.4622658942922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1337.500405492106</v>
      </c>
    </row>
    <row r="9" spans="2:20">
      <c r="M9" s="17" t="str">
        <f>IF(C13&gt;C7*Params!F8,B13,"Others")</f>
        <v>BTC</v>
      </c>
      <c r="N9" s="18">
        <f>IF(C13&gt;C7*0.1,C13,C7)</f>
        <v>1242.9865997457027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553.70000000000005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263.61379793624053</v>
      </c>
    </row>
    <row r="12" spans="2:20">
      <c r="B12" s="7" t="s">
        <v>19</v>
      </c>
      <c r="C12" s="1">
        <f>[2]ETH!J4</f>
        <v>1337.500405492106</v>
      </c>
      <c r="D12" s="20">
        <f>C12/$C$7</f>
        <v>0.29908249134814885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235.911384523057</v>
      </c>
    </row>
    <row r="13" spans="2:20">
      <c r="B13" s="7" t="s">
        <v>4</v>
      </c>
      <c r="C13" s="1">
        <f>[2]BTC!J4</f>
        <v>1242.9865997457027</v>
      </c>
      <c r="D13" s="20">
        <f t="shared" ref="D13:D55" si="0">C13/$C$7</f>
        <v>0.27794797477278466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838.29952874663559</v>
      </c>
      <c r="Q13" s="23"/>
    </row>
    <row r="14" spans="2:20">
      <c r="B14" s="7" t="s">
        <v>59</v>
      </c>
      <c r="C14" s="1">
        <f>$N$2</f>
        <v>553.70000000000005</v>
      </c>
      <c r="D14" s="20">
        <f t="shared" si="0"/>
        <v>0.12381452355413693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263.61379793624053</v>
      </c>
      <c r="D15" s="20">
        <f t="shared" si="0"/>
        <v>5.8947474794603834E-2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235.911384523057</v>
      </c>
      <c r="D16" s="20">
        <f t="shared" si="0"/>
        <v>5.2752854751163251E-2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2.4988753850776233E-2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2.0125170886531193E-2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1.398699376613918E-2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58.634600733024286</v>
      </c>
      <c r="D20" s="20">
        <f t="shared" si="0"/>
        <v>1.31114595512849E-2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55.290151731651392</v>
      </c>
      <c r="D21" s="20">
        <f t="shared" si="0"/>
        <v>1.2363597243796921E-2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1.1337179599412573E-2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44.929407540653976</v>
      </c>
      <c r="D23" s="20">
        <f t="shared" si="0"/>
        <v>1.0046800050958494E-2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40.788070512164118</v>
      </c>
      <c r="D24" s="20">
        <f t="shared" si="0"/>
        <v>9.1207432132131873E-3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38.750849862717203</v>
      </c>
      <c r="D25" s="20">
        <f t="shared" si="0"/>
        <v>8.6651941720610835E-3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36.839793399148277</v>
      </c>
      <c r="D26" s="20">
        <f t="shared" si="0"/>
        <v>8.2378570842484775E-3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24.123137002458982</v>
      </c>
      <c r="D27" s="20">
        <f t="shared" si="0"/>
        <v>5.3942472721521207E-3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19.486957407711923</v>
      </c>
      <c r="D28" s="20">
        <f t="shared" si="0"/>
        <v>4.3575371987639713E-3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18.509856442817512</v>
      </c>
      <c r="D29" s="20">
        <f t="shared" si="0"/>
        <v>4.139044711076254E-3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16.37</v>
      </c>
      <c r="D30" s="20">
        <f t="shared" si="0"/>
        <v>3.660544971250174E-3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14.620455774990731</v>
      </c>
      <c r="D31" s="20">
        <f t="shared" si="0"/>
        <v>3.269324121229559E-3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13.959162031366573</v>
      </c>
      <c r="D32" s="20">
        <f t="shared" si="0"/>
        <v>3.1214502368225577E-3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13.787528934233784</v>
      </c>
      <c r="D33" s="20">
        <f t="shared" si="0"/>
        <v>3.083070843382758E-3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13.50051200458001</v>
      </c>
      <c r="D34" s="20">
        <f t="shared" si="0"/>
        <v>3.0188901238648721E-3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12.332232987189739</v>
      </c>
      <c r="D35" s="20">
        <f t="shared" si="0"/>
        <v>2.7576477364412285E-3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11.381575975562415</v>
      </c>
      <c r="D36" s="20">
        <f t="shared" si="0"/>
        <v>2.5450684607359066E-3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11.140642380142586</v>
      </c>
      <c r="D37" s="20">
        <f t="shared" si="0"/>
        <v>2.4911925742900128E-3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10.310088068145333</v>
      </c>
      <c r="D38" s="20">
        <f t="shared" si="0"/>
        <v>2.3054698247401235E-3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2.3479366034286392E-3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9.5620101713630881</v>
      </c>
      <c r="D40" s="20">
        <f t="shared" si="0"/>
        <v>2.1381898746381288E-3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5.6301497739683874</v>
      </c>
      <c r="D41" s="20">
        <f t="shared" si="0"/>
        <v>1.2589747368653198E-3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5.1888888053280979</v>
      </c>
      <c r="D42" s="20">
        <f t="shared" si="0"/>
        <v>1.1603030435381851E-3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5.0279997210299801</v>
      </c>
      <c r="D43" s="20">
        <f t="shared" si="0"/>
        <v>1.124326151146217E-3</v>
      </c>
    </row>
    <row r="44" spans="2:14">
      <c r="B44" s="22" t="s">
        <v>56</v>
      </c>
      <c r="C44" s="9">
        <f>[2]SHIB!$J$4</f>
        <v>4.6419653441764082</v>
      </c>
      <c r="D44" s="20">
        <f t="shared" si="0"/>
        <v>1.0380038422322868E-3</v>
      </c>
    </row>
    <row r="45" spans="2:14">
      <c r="B45" s="22" t="s">
        <v>23</v>
      </c>
      <c r="C45" s="9">
        <f>[2]LUNA!J4</f>
        <v>3.6222883989201993</v>
      </c>
      <c r="D45" s="20">
        <f t="shared" si="0"/>
        <v>8.0999081142853874E-4</v>
      </c>
    </row>
    <row r="46" spans="2:14">
      <c r="B46" s="22" t="s">
        <v>36</v>
      </c>
      <c r="C46" s="9">
        <f>[2]AMP!$J$4</f>
        <v>3.6062888694233184</v>
      </c>
      <c r="D46" s="20">
        <f t="shared" si="0"/>
        <v>8.0641310848155183E-4</v>
      </c>
    </row>
    <row r="47" spans="2:14">
      <c r="B47" s="22" t="s">
        <v>64</v>
      </c>
      <c r="C47" s="10">
        <f>[2]ACE!$J$4</f>
        <v>3.4429577859761387</v>
      </c>
      <c r="D47" s="20">
        <f t="shared" si="0"/>
        <v>7.698901533098098E-4</v>
      </c>
    </row>
    <row r="48" spans="2:14">
      <c r="B48" s="22" t="s">
        <v>40</v>
      </c>
      <c r="C48" s="9">
        <f>[2]SHPING!$J$4</f>
        <v>2.8942504904373321</v>
      </c>
      <c r="D48" s="20">
        <f t="shared" si="0"/>
        <v>6.4719206342753362E-4</v>
      </c>
    </row>
    <row r="49" spans="2:4">
      <c r="B49" s="22" t="s">
        <v>62</v>
      </c>
      <c r="C49" s="10">
        <f>[2]SEI!$J$4</f>
        <v>2.5521895735548843</v>
      </c>
      <c r="D49" s="20">
        <f t="shared" si="0"/>
        <v>5.7070279225128028E-4</v>
      </c>
    </row>
    <row r="50" spans="2:4">
      <c r="B50" s="22" t="s">
        <v>50</v>
      </c>
      <c r="C50" s="9">
        <f>[2]KAVA!$J$4</f>
        <v>2.7358146611748753</v>
      </c>
      <c r="D50" s="20">
        <f t="shared" si="0"/>
        <v>6.1176375077802003E-4</v>
      </c>
    </row>
    <row r="51" spans="2:4">
      <c r="B51" s="7" t="s">
        <v>25</v>
      </c>
      <c r="C51" s="1">
        <f>[2]POLIS!J4</f>
        <v>2.6492884995076764</v>
      </c>
      <c r="D51" s="20">
        <f t="shared" si="0"/>
        <v>5.9241537533682E-4</v>
      </c>
    </row>
    <row r="52" spans="2:4">
      <c r="B52" s="7" t="s">
        <v>28</v>
      </c>
      <c r="C52" s="1">
        <f>[2]ATLAS!O47</f>
        <v>2.0440383890995371</v>
      </c>
      <c r="D52" s="20">
        <f t="shared" si="0"/>
        <v>4.570735764362014E-4</v>
      </c>
    </row>
    <row r="53" spans="2:4">
      <c r="B53" s="22" t="s">
        <v>63</v>
      </c>
      <c r="C53" s="10">
        <f>[2]MEME!$J$4</f>
        <v>1.7681340058114023</v>
      </c>
      <c r="D53" s="20">
        <f t="shared" si="0"/>
        <v>3.9537776685823791E-4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3.7942512399080506E-4</v>
      </c>
    </row>
    <row r="55" spans="2:4">
      <c r="B55" s="22" t="s">
        <v>43</v>
      </c>
      <c r="C55" s="9">
        <f>[2]TRX!$J$4</f>
        <v>0.98144786830526443</v>
      </c>
      <c r="D55" s="20">
        <f t="shared" si="0"/>
        <v>2.1946451184294677E-4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2023-12-28T15:32:51Z</dcterms:modified>
</cp:coreProperties>
</file>