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30"/>
  <c r="C37" l="1"/>
  <c r="C38"/>
  <c r="C14"/>
  <c r="C4"/>
  <c r="C39"/>
  <c r="C22"/>
  <c r="C47" l="1"/>
  <c r="C46"/>
  <c r="C50" l="1"/>
  <c r="C48" l="1"/>
  <c r="C54"/>
  <c r="C18"/>
  <c r="C19"/>
  <c r="C51" l="1"/>
  <c r="C35" l="1"/>
  <c r="C41" l="1"/>
  <c r="C55" l="1"/>
  <c r="C32" l="1"/>
  <c r="C44" l="1"/>
  <c r="C42" l="1"/>
  <c r="C40" l="1"/>
  <c r="C20" l="1"/>
  <c r="C21"/>
  <c r="C45" l="1"/>
  <c r="C16" l="1"/>
  <c r="C13" l="1"/>
  <c r="C12" l="1"/>
  <c r="C52" l="1"/>
  <c r="C36" l="1"/>
  <c r="C43" l="1"/>
  <c r="C26" l="1"/>
  <c r="C28" l="1"/>
  <c r="C25"/>
  <c r="C23" l="1"/>
  <c r="C34" l="1"/>
  <c r="C27" l="1"/>
  <c r="C29" l="1"/>
  <c r="C33" l="1"/>
  <c r="C15" l="1"/>
  <c r="C17" l="1"/>
  <c r="C49" l="1"/>
  <c r="C31" l="1"/>
  <c r="C24" l="1"/>
  <c r="C7" l="1"/>
  <c r="M9" l="1"/>
  <c r="D41"/>
  <c r="N8"/>
  <c r="D55"/>
  <c r="D47"/>
  <c r="D7"/>
  <c r="E7" s="1"/>
  <c r="D28"/>
  <c r="D21"/>
  <c r="D45"/>
  <c r="D20"/>
  <c r="D44"/>
  <c r="D49"/>
  <c r="D30"/>
  <c r="D12"/>
  <c r="D33"/>
  <c r="D51"/>
  <c r="D48"/>
  <c r="D50"/>
  <c r="D54"/>
  <c r="D39"/>
  <c r="D42"/>
  <c r="D52"/>
  <c r="Q3"/>
  <c r="D31"/>
  <c r="D38"/>
  <c r="D35"/>
  <c r="D14"/>
  <c r="N9"/>
  <c r="D23"/>
  <c r="D26"/>
  <c r="D13"/>
  <c r="D32"/>
  <c r="D43"/>
  <c r="D37"/>
  <c r="D19"/>
  <c r="M8"/>
  <c r="D22"/>
  <c r="D46"/>
  <c r="D53"/>
  <c r="D18"/>
  <c r="D34"/>
  <c r="D29"/>
  <c r="D17"/>
  <c r="D27"/>
  <c r="D25"/>
  <c r="D16"/>
  <c r="D15"/>
  <c r="D40"/>
  <c r="D36"/>
  <c r="D24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<sst xmlns="http://schemas.openxmlformats.org/spreadsheetml/2006/main" count="107" uniqueCount="67">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</sst>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1364.0384147662596</c:v>
                </c:pt>
                <c:pt idx="1">
                  <c:v>1334.3856507108574</c:v>
                </c:pt>
                <c:pt idx="2">
                  <c:v>571.12</c:v>
                </c:pt>
                <c:pt idx="3">
                  <c:v>303.87782785566282</c:v>
                </c:pt>
                <c:pt idx="4">
                  <c:v>1076.6590006923568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1364.0384147662596</v>
          </cell>
        </row>
      </sheetData>
      <sheetData sheetId="1">
        <row r="4">
          <cell r="J4">
            <v>1334.3856507108574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2.9084206942282225</v>
          </cell>
        </row>
      </sheetData>
      <sheetData sheetId="4">
        <row r="47">
          <cell r="M47">
            <v>111.75</v>
          </cell>
          <cell r="O47">
            <v>2.2985988828433683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3.2088174725942733</v>
          </cell>
        </row>
      </sheetData>
      <sheetData sheetId="8">
        <row r="4">
          <cell r="J4">
            <v>46.160088737233345</v>
          </cell>
        </row>
      </sheetData>
      <sheetData sheetId="9">
        <row r="4">
          <cell r="J4">
            <v>12.15966135282944</v>
          </cell>
        </row>
      </sheetData>
      <sheetData sheetId="10">
        <row r="4">
          <cell r="J4">
            <v>24.493062825588908</v>
          </cell>
        </row>
      </sheetData>
      <sheetData sheetId="11">
        <row r="4">
          <cell r="J4">
            <v>13.974816472744749</v>
          </cell>
        </row>
      </sheetData>
      <sheetData sheetId="12">
        <row r="4">
          <cell r="J4">
            <v>59.114209009275498</v>
          </cell>
        </row>
      </sheetData>
      <sheetData sheetId="13">
        <row r="4">
          <cell r="J4">
            <v>3.5789422321237931</v>
          </cell>
        </row>
      </sheetData>
      <sheetData sheetId="14">
        <row r="4">
          <cell r="J4">
            <v>228.24327916829762</v>
          </cell>
        </row>
      </sheetData>
      <sheetData sheetId="15">
        <row r="4">
          <cell r="J4">
            <v>5.7211628738948521</v>
          </cell>
        </row>
      </sheetData>
      <sheetData sheetId="16">
        <row r="4">
          <cell r="J4">
            <v>38.706929327202381</v>
          </cell>
        </row>
      </sheetData>
      <sheetData sheetId="17">
        <row r="4">
          <cell r="J4">
            <v>5.341104435429413</v>
          </cell>
        </row>
      </sheetData>
      <sheetData sheetId="18">
        <row r="4">
          <cell r="J4">
            <v>5.8184117389858887</v>
          </cell>
        </row>
      </sheetData>
      <sheetData sheetId="19">
        <row r="4">
          <cell r="J4">
            <v>13.432116768873271</v>
          </cell>
        </row>
      </sheetData>
      <sheetData sheetId="20">
        <row r="4">
          <cell r="J4">
            <v>2.7991208355204429</v>
          </cell>
        </row>
      </sheetData>
      <sheetData sheetId="21">
        <row r="4">
          <cell r="J4">
            <v>14.939076858443267</v>
          </cell>
        </row>
      </sheetData>
      <sheetData sheetId="22">
        <row r="4">
          <cell r="J4">
            <v>9.429678906936136</v>
          </cell>
        </row>
      </sheetData>
      <sheetData sheetId="23">
        <row r="4">
          <cell r="J4">
            <v>12.314743774060208</v>
          </cell>
        </row>
      </sheetData>
      <sheetData sheetId="24">
        <row r="4">
          <cell r="J4">
            <v>3.6285463052970428</v>
          </cell>
        </row>
      </sheetData>
      <sheetData sheetId="25">
        <row r="4">
          <cell r="J4">
            <v>18.482923021723291</v>
          </cell>
        </row>
      </sheetData>
      <sheetData sheetId="26">
        <row r="4">
          <cell r="J4">
            <v>58.839764852117149</v>
          </cell>
        </row>
      </sheetData>
      <sheetData sheetId="27">
        <row r="4">
          <cell r="J4">
            <v>1.8610281358012941</v>
          </cell>
        </row>
      </sheetData>
      <sheetData sheetId="28">
        <row r="4">
          <cell r="J4">
            <v>35.059692573759122</v>
          </cell>
        </row>
      </sheetData>
      <sheetData sheetId="29">
        <row r="4">
          <cell r="J4">
            <v>42.421815235987431</v>
          </cell>
        </row>
      </sheetData>
      <sheetData sheetId="30">
        <row r="4">
          <cell r="J4">
            <v>2.7877076166527632</v>
          </cell>
        </row>
      </sheetData>
      <sheetData sheetId="31">
        <row r="4">
          <cell r="J4">
            <v>4.7622748221404549</v>
          </cell>
        </row>
      </sheetData>
      <sheetData sheetId="32">
        <row r="4">
          <cell r="J4">
            <v>2.8629304470475203</v>
          </cell>
        </row>
      </sheetData>
      <sheetData sheetId="33">
        <row r="4">
          <cell r="J4">
            <v>303.87782785566282</v>
          </cell>
        </row>
      </sheetData>
      <sheetData sheetId="34">
        <row r="4">
          <cell r="J4">
            <v>1.02874250560936</v>
          </cell>
        </row>
      </sheetData>
      <sheetData sheetId="35">
        <row r="4">
          <cell r="J4">
            <v>13.198649945273608</v>
          </cell>
        </row>
      </sheetData>
      <sheetData sheetId="36">
        <row r="4">
          <cell r="J4">
            <v>19.727440367872639</v>
          </cell>
        </row>
      </sheetData>
      <sheetData sheetId="37">
        <row r="4">
          <cell r="J4">
            <v>18.552552704612467</v>
          </cell>
        </row>
      </sheetData>
      <sheetData sheetId="38">
        <row r="4">
          <cell r="J4">
            <v>15.225896191357799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571.12</f>
        <v>571.12</v>
      </c>
      <c r="P2" t="s">
        <v>8</v>
      </c>
      <c r="Q2" s="10">
        <f>N2+K2+H2</f>
        <v>628.20000000000005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0.13509442401468136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4650.0808940251345</v>
      </c>
      <c r="D7" s="20">
        <f>(C7*[1]Feuil1!$K$2-C4)/C4</f>
        <v>0.63129283483534004</v>
      </c>
      <c r="E7" s="31">
        <f>C7-C7/(1+D7)</f>
        <v>1799.5314434756838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1364.0384147662596</v>
      </c>
    </row>
    <row r="9" spans="2:20">
      <c r="M9" s="17" t="str">
        <f>IF(C13&gt;C7*Params!F8,B13,"Others")</f>
        <v>BTC</v>
      </c>
      <c r="N9" s="18">
        <f>IF(C13&gt;C7*0.1,C13,C7)</f>
        <v>1334.3856507108574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571.12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303.87782785566282</v>
      </c>
    </row>
    <row r="12" spans="2:20">
      <c r="B12" s="7" t="s">
        <v>19</v>
      </c>
      <c r="C12" s="1">
        <f>[2]ETH!J4</f>
        <v>1364.0384147662596</v>
      </c>
      <c r="D12" s="20">
        <f>C12/$C$7</f>
        <v>0.29333649152618091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1076.6590006923568</v>
      </c>
    </row>
    <row r="13" spans="2:20">
      <c r="B13" s="7" t="s">
        <v>4</v>
      </c>
      <c r="C13" s="1">
        <f>[2]BTC!J4</f>
        <v>1334.3856507108574</v>
      </c>
      <c r="D13" s="20">
        <f t="shared" ref="D13:D55" si="0">C13/$C$7</f>
        <v>0.28695966395453526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571.12</v>
      </c>
      <c r="D14" s="20">
        <f t="shared" si="0"/>
        <v>0.12281936874126839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303.87782785566282</v>
      </c>
      <c r="D15" s="20">
        <f t="shared" si="0"/>
        <v>6.5348933659651789E-2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228.24327916829762</v>
      </c>
      <c r="D16" s="20">
        <f t="shared" si="0"/>
        <v>4.9083722277082589E-2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2.4031839993060553E-2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1.9354502007834003E-2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1.3451378895444632E-2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58.839764852117149</v>
      </c>
      <c r="D20" s="20">
        <f t="shared" si="0"/>
        <v>1.2653492744119799E-2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59.114209009275498</v>
      </c>
      <c r="D21" s="20">
        <f t="shared" si="0"/>
        <v>1.271251196623935E-2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1.0903036131079822E-2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46.160088737233345</v>
      </c>
      <c r="D23" s="20">
        <f t="shared" si="0"/>
        <v>9.9267281127397612E-3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35.059692573759122</v>
      </c>
      <c r="D24" s="20">
        <f t="shared" si="0"/>
        <v>7.5395876701429311E-3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42.421815235987431</v>
      </c>
      <c r="D25" s="20">
        <f t="shared" si="0"/>
        <v>9.1228123128986871E-3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38.706929327202381</v>
      </c>
      <c r="D26" s="20">
        <f t="shared" si="0"/>
        <v>8.3239260153380821E-3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24.493062825588908</v>
      </c>
      <c r="D27" s="20">
        <f t="shared" si="0"/>
        <v>5.2672337070651656E-3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19.727440367872639</v>
      </c>
      <c r="D28" s="20">
        <f t="shared" si="0"/>
        <v>4.242386491215739E-3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18.482923021723291</v>
      </c>
      <c r="D29" s="20">
        <f t="shared" si="0"/>
        <v>3.9747530081620528E-3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1.3720191423331216E-3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13.432116768873271</v>
      </c>
      <c r="D31" s="20">
        <f t="shared" si="0"/>
        <v>2.8885770108068721E-3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13.974816472744749</v>
      </c>
      <c r="D32" s="20">
        <f t="shared" si="0"/>
        <v>3.005284594231666E-3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14.939076858443267</v>
      </c>
      <c r="D33" s="20">
        <f t="shared" si="0"/>
        <v>3.2126488116880742E-3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13.198649945273608</v>
      </c>
      <c r="D34" s="20">
        <f t="shared" si="0"/>
        <v>2.8383699651832912E-3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12.314743774060208</v>
      </c>
      <c r="D35" s="20">
        <f t="shared" si="0"/>
        <v>2.6482859233445508E-3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12.15966135282944</v>
      </c>
      <c r="D36" s="20">
        <f t="shared" si="0"/>
        <v>2.614935445199099E-3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18.552552704612467</v>
      </c>
      <c r="D37" s="20">
        <f t="shared" si="0"/>
        <v>3.9897268730207571E-3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15.225896191357799</v>
      </c>
      <c r="D38" s="20">
        <f t="shared" si="0"/>
        <v>3.2743293156300736E-3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2.2580252342473003E-3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9.429678906936136</v>
      </c>
      <c r="D40" s="20">
        <f t="shared" si="0"/>
        <v>2.0278526593058375E-3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5.7211628738948521</v>
      </c>
      <c r="D41" s="20">
        <f t="shared" si="0"/>
        <v>1.2303362036660364E-3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5.8184117389858887</v>
      </c>
      <c r="D42" s="20">
        <f t="shared" si="0"/>
        <v>1.2512495742734147E-3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5.341104435429413</v>
      </c>
      <c r="D43" s="20">
        <f t="shared" si="0"/>
        <v>1.1486046279952187E-3</v>
      </c>
    </row>
    <row r="44" spans="2:14">
      <c r="B44" s="22" t="s">
        <v>56</v>
      </c>
      <c r="C44" s="9">
        <f>[2]SHIB!$J$4</f>
        <v>4.7622748221404549</v>
      </c>
      <c r="D44" s="20">
        <f t="shared" si="0"/>
        <v>1.0241273067441638E-3</v>
      </c>
    </row>
    <row r="45" spans="2:14">
      <c r="B45" s="22" t="s">
        <v>23</v>
      </c>
      <c r="C45" s="9">
        <f>[2]LUNA!J4</f>
        <v>3.6285463052970428</v>
      </c>
      <c r="D45" s="20">
        <f t="shared" si="0"/>
        <v>7.8031896390433635E-4</v>
      </c>
    </row>
    <row r="46" spans="2:14">
      <c r="B46" s="22" t="s">
        <v>36</v>
      </c>
      <c r="C46" s="9">
        <f>[2]AMP!$J$4</f>
        <v>3.5789422321237931</v>
      </c>
      <c r="D46" s="20">
        <f t="shared" si="0"/>
        <v>7.6965160686179844E-4</v>
      </c>
    </row>
    <row r="47" spans="2:14">
      <c r="B47" s="22" t="s">
        <v>64</v>
      </c>
      <c r="C47" s="10">
        <f>[2]ACE!$J$4</f>
        <v>3.2088174725942733</v>
      </c>
      <c r="D47" s="20">
        <f t="shared" si="0"/>
        <v>6.9005626906776328E-4</v>
      </c>
    </row>
    <row r="48" spans="2:14">
      <c r="B48" s="22" t="s">
        <v>40</v>
      </c>
      <c r="C48" s="9">
        <f>[2]SHPING!$J$4</f>
        <v>2.8629304470475203</v>
      </c>
      <c r="D48" s="20">
        <f t="shared" si="0"/>
        <v>6.1567325650744816E-4</v>
      </c>
    </row>
    <row r="49" spans="2:4">
      <c r="B49" s="22" t="s">
        <v>62</v>
      </c>
      <c r="C49" s="10">
        <f>[2]SEI!$J$4</f>
        <v>2.7877076166527632</v>
      </c>
      <c r="D49" s="20">
        <f t="shared" si="0"/>
        <v>5.9949658515288939E-4</v>
      </c>
    </row>
    <row r="50" spans="2:4">
      <c r="B50" s="22" t="s">
        <v>50</v>
      </c>
      <c r="C50" s="9">
        <f>[2]KAVA!$J$4</f>
        <v>2.7991208355204429</v>
      </c>
      <c r="D50" s="20">
        <f t="shared" si="0"/>
        <v>6.0195099812500449E-4</v>
      </c>
    </row>
    <row r="51" spans="2:4">
      <c r="B51" s="7" t="s">
        <v>25</v>
      </c>
      <c r="C51" s="1">
        <f>[2]POLIS!J4</f>
        <v>2.9084206942282225</v>
      </c>
      <c r="D51" s="20">
        <f t="shared" si="0"/>
        <v>6.2545593517851212E-4</v>
      </c>
    </row>
    <row r="52" spans="2:4">
      <c r="B52" s="7" t="s">
        <v>28</v>
      </c>
      <c r="C52" s="1">
        <f>[2]ATLAS!O47</f>
        <v>2.2985988828433683</v>
      </c>
      <c r="D52" s="20">
        <f t="shared" si="0"/>
        <v>4.9431374103552181E-4</v>
      </c>
    </row>
    <row r="53" spans="2:4">
      <c r="B53" s="22" t="s">
        <v>63</v>
      </c>
      <c r="C53" s="10">
        <f>[2]MEME!$J$4</f>
        <v>1.8610281358012941</v>
      </c>
      <c r="D53" s="20">
        <f t="shared" si="0"/>
        <v>4.002141421222413E-4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3.6489550153422095E-4</v>
      </c>
    </row>
    <row r="55" spans="2:4">
      <c r="B55" s="22" t="s">
        <v>43</v>
      </c>
      <c r="C55" s="9">
        <f>[2]TRX!$J$4</f>
        <v>1.02874250560936</v>
      </c>
      <c r="D55" s="20">
        <f t="shared" si="0"/>
        <v>2.2123109878178379E-4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2024-01-02T10:48:09Z</dcterms:modified>
</cp:coreProperties>
</file>