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23"/>
  <c r="C18"/>
  <c r="C43" l="1"/>
  <c r="C32" l="1"/>
  <c r="C35" l="1"/>
  <c r="C24"/>
  <c r="C26"/>
  <c r="C39" l="1"/>
  <c r="C31" l="1"/>
  <c r="C34" l="1"/>
  <c r="C30" l="1"/>
  <c r="C20" l="1"/>
  <c r="C22"/>
  <c r="C49" l="1"/>
  <c r="C21" l="1"/>
  <c r="C27" l="1"/>
  <c r="C29" l="1"/>
  <c r="C33"/>
  <c r="C28"/>
  <c r="C13" l="1"/>
  <c r="C12" l="1"/>
  <c r="C41" l="1"/>
  <c r="C36" l="1"/>
  <c r="C16" l="1"/>
  <c r="C40" l="1"/>
  <c r="C14"/>
  <c r="C42" l="1"/>
  <c r="C38" l="1"/>
  <c r="C19" l="1"/>
  <c r="C17" l="1"/>
  <c r="C44" l="1"/>
  <c r="C7" l="1"/>
  <c r="M8" l="1"/>
  <c r="D34"/>
  <c r="D38"/>
  <c r="N8"/>
  <c r="D45"/>
  <c r="D24"/>
  <c r="D12"/>
  <c r="D35"/>
  <c r="N9"/>
  <c r="D39"/>
  <c r="D50"/>
  <c r="D32"/>
  <c r="D47"/>
  <c r="D49"/>
  <c r="D18"/>
  <c r="D29"/>
  <c r="D15"/>
  <c r="D40"/>
  <c r="D31"/>
  <c r="M9"/>
  <c r="D30"/>
  <c r="D42"/>
  <c r="D41"/>
  <c r="D36"/>
  <c r="D23"/>
  <c r="D14"/>
  <c r="D48"/>
  <c r="Q3"/>
  <c r="D13"/>
  <c r="D7"/>
  <c r="E7" s="1"/>
  <c r="D46"/>
  <c r="D22"/>
  <c r="D19"/>
  <c r="D21"/>
  <c r="D27"/>
  <c r="D37"/>
  <c r="D28"/>
  <c r="D43"/>
  <c r="D26"/>
  <c r="D16"/>
  <c r="D25"/>
  <c r="D33"/>
  <c r="D20"/>
  <c r="D17"/>
  <c r="D44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<sst xmlns="http://schemas.openxmlformats.org/spreadsheetml/2006/main" count="100" uniqueCount="62">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</sst>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1170.9740824429425</c:v>
                </c:pt>
                <c:pt idx="1">
                  <c:v>1158.6094217135283</c:v>
                </c:pt>
                <c:pt idx="2">
                  <c:v>238.57546565299583</c:v>
                </c:pt>
                <c:pt idx="3">
                  <c:v>202.92</c:v>
                </c:pt>
                <c:pt idx="4">
                  <c:v>887.49371538589423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1158.6094217135283</v>
          </cell>
        </row>
      </sheetData>
      <sheetData sheetId="1">
        <row r="4">
          <cell r="J4">
            <v>1170.9740824429425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3.4994390983671577</v>
          </cell>
        </row>
      </sheetData>
      <sheetData sheetId="4">
        <row r="46">
          <cell r="M46">
            <v>104.06999999999998</v>
          </cell>
          <cell r="O46">
            <v>4.2278722293373114</v>
          </cell>
        </row>
      </sheetData>
      <sheetData sheetId="5">
        <row r="4">
          <cell r="C4">
            <v>-60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45.275483684435201</v>
          </cell>
        </row>
      </sheetData>
      <sheetData sheetId="8">
        <row r="4">
          <cell r="J4">
            <v>9.3793967508902814</v>
          </cell>
        </row>
      </sheetData>
      <sheetData sheetId="9">
        <row r="4">
          <cell r="J4">
            <v>19.782693038283572</v>
          </cell>
        </row>
      </sheetData>
      <sheetData sheetId="10">
        <row r="4">
          <cell r="J4">
            <v>11.746973017262503</v>
          </cell>
        </row>
      </sheetData>
      <sheetData sheetId="11">
        <row r="4">
          <cell r="J4">
            <v>57.437149191871981</v>
          </cell>
        </row>
      </sheetData>
      <sheetData sheetId="12">
        <row r="4">
          <cell r="J4">
            <v>2.4150423166295347</v>
          </cell>
        </row>
      </sheetData>
      <sheetData sheetId="13">
        <row r="4">
          <cell r="J4">
            <v>157.80571547387314</v>
          </cell>
        </row>
      </sheetData>
      <sheetData sheetId="14">
        <row r="4">
          <cell r="J4">
            <v>5.3032790583149181</v>
          </cell>
        </row>
      </sheetData>
      <sheetData sheetId="15">
        <row r="4">
          <cell r="J4">
            <v>38.363049385150667</v>
          </cell>
        </row>
      </sheetData>
      <sheetData sheetId="16">
        <row r="4">
          <cell r="J4">
            <v>5.7422340159574716</v>
          </cell>
        </row>
      </sheetData>
      <sheetData sheetId="17">
        <row r="4">
          <cell r="J4">
            <v>10.673064207228041</v>
          </cell>
        </row>
      </sheetData>
      <sheetData sheetId="18">
        <row r="4">
          <cell r="J4">
            <v>12.868585701539015</v>
          </cell>
        </row>
      </sheetData>
      <sheetData sheetId="19">
        <row r="4">
          <cell r="J4">
            <v>8.470902822722234</v>
          </cell>
        </row>
      </sheetData>
      <sheetData sheetId="20">
        <row r="4">
          <cell r="J4">
            <v>11.87898469552165</v>
          </cell>
        </row>
      </sheetData>
      <sheetData sheetId="21">
        <row r="4">
          <cell r="J4">
            <v>3.0868508787035025</v>
          </cell>
        </row>
      </sheetData>
      <sheetData sheetId="22">
        <row r="4">
          <cell r="J4">
            <v>50.703799475486079</v>
          </cell>
        </row>
      </sheetData>
      <sheetData sheetId="23">
        <row r="4">
          <cell r="J4">
            <v>44.447987265987983</v>
          </cell>
        </row>
      </sheetData>
      <sheetData sheetId="24">
        <row r="4">
          <cell r="J4">
            <v>39.54366881424869</v>
          </cell>
        </row>
      </sheetData>
      <sheetData sheetId="25">
        <row r="4">
          <cell r="J4">
            <v>46.938377403863527</v>
          </cell>
        </row>
      </sheetData>
      <sheetData sheetId="26">
        <row r="4">
          <cell r="J4">
            <v>3.7683168842936756</v>
          </cell>
        </row>
      </sheetData>
      <sheetData sheetId="27">
        <row r="4">
          <cell r="J4">
            <v>238.57546565299583</v>
          </cell>
        </row>
      </sheetData>
      <sheetData sheetId="28">
        <row r="4">
          <cell r="J4">
            <v>0.96731399166424403</v>
          </cell>
        </row>
      </sheetData>
      <sheetData sheetId="29">
        <row r="4">
          <cell r="J4">
            <v>11.992111128856408</v>
          </cell>
        </row>
      </sheetData>
      <sheetData sheetId="30">
        <row r="4">
          <cell r="J4">
            <v>19.200260254400799</v>
          </cell>
        </row>
      </sheetData>
      <sheetData sheetId="31">
        <row r="4">
          <cell r="J4">
            <v>4.1085967500742591</v>
          </cell>
        </row>
      </sheetData>
      <sheetData sheetId="32">
        <row r="4">
          <cell r="J4">
            <v>2.3396212659291051</v>
          </cell>
        </row>
      </sheetData>
      <sheetData sheetId="33">
        <row r="4">
          <cell r="J4">
            <v>2.4598955629243542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202.92</v>
      </c>
      <c r="P2" t="s">
        <v>8</v>
      </c>
      <c r="Q2" s="10">
        <f>N2+K2+H2</f>
        <v>242.63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6.5800956315327425E-2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3687.3324277732827</v>
      </c>
      <c r="D7" s="20">
        <f>(C7*[1]Feuil1!$K$2-C4)/C4</f>
        <v>0.36020282018902172</v>
      </c>
      <c r="E7" s="31">
        <f>C7-C7/(1+D7)</f>
        <v>976.46286255589166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1170.9740824429425</v>
      </c>
    </row>
    <row r="9" spans="2:20">
      <c r="M9" s="17" t="str">
        <f>IF(C13&gt;C7*[2]Params!F8,B13,"Others")</f>
        <v>ETH</v>
      </c>
      <c r="N9" s="18">
        <f>IF(C13&gt;C7*0.1,C13,C7)</f>
        <v>1158.6094217135283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238.57546565299583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202.92</v>
      </c>
    </row>
    <row r="12" spans="2:20">
      <c r="B12" s="7" t="s">
        <v>4</v>
      </c>
      <c r="C12" s="1">
        <f>[2]BTC!J4</f>
        <v>1170.9740824429425</v>
      </c>
      <c r="D12" s="20">
        <f>C12/$C$7</f>
        <v>0.31756672482878734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887.49371538589423</v>
      </c>
    </row>
    <row r="13" spans="2:20">
      <c r="B13" s="7" t="s">
        <v>19</v>
      </c>
      <c r="C13" s="1">
        <f>[2]ETH!J4</f>
        <v>1158.6094217135283</v>
      </c>
      <c r="D13" s="20">
        <f t="shared" ref="D13:D50" si="0">C13/$C$7</f>
        <v>0.31421344411119256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238.57546565299583</v>
      </c>
      <c r="D14" s="20">
        <f t="shared" si="0"/>
        <v>6.4701371608381811E-2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202.92</v>
      </c>
      <c r="D15" s="20">
        <f t="shared" si="0"/>
        <v>5.503165336317125E-2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157.80571547387314</v>
      </c>
      <c r="D16" s="20">
        <f t="shared" si="0"/>
        <v>4.2796715122636587E-2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2.8223655457841668E-2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1.8753394589312501E-2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57.437149191871981</v>
      </c>
      <c r="D19" s="20">
        <f>C19/$C$7</f>
        <v>1.5576883917286866E-2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46.938377403863527</v>
      </c>
      <c r="D20" s="20">
        <f t="shared" si="0"/>
        <v>1.2729629975946816E-2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45.275483684435201</v>
      </c>
      <c r="D21" s="20">
        <f t="shared" si="0"/>
        <v>1.2278655253162594E-2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44.447987265987983</v>
      </c>
      <c r="D22" s="20">
        <f t="shared" si="0"/>
        <v>1.2054239246562688E-2</v>
      </c>
      <c r="M22" s="17" t="str">
        <f>IF(OR(M21="",M21="Others"),"",IF(C26&gt;C7*[2]Params!F8,B26,"Others"))</f>
        <v/>
      </c>
      <c r="N22" s="18"/>
    </row>
    <row r="23" spans="2:17">
      <c r="B23" s="7" t="s">
        <v>22</v>
      </c>
      <c r="C23" s="1">
        <f>-[2]BIGTIME!$C$4</f>
        <v>60</v>
      </c>
      <c r="D23" s="20">
        <f t="shared" si="0"/>
        <v>1.62719258909436E-2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50.703799475486079</v>
      </c>
      <c r="D24" s="20">
        <f t="shared" si="0"/>
        <v>1.375080779090624E-2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1.071777518683485E-2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39.54366881424869</v>
      </c>
      <c r="D26" s="20">
        <f t="shared" si="0"/>
        <v>1.0724194140024538E-2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38.363049385150667</v>
      </c>
      <c r="D27" s="20">
        <f t="shared" si="0"/>
        <v>1.0404011609096351E-2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19.782693038283572</v>
      </c>
      <c r="D28" s="20">
        <f t="shared" si="0"/>
        <v>5.3650419173706023E-3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19.200260254400799</v>
      </c>
      <c r="D29" s="20">
        <f t="shared" si="0"/>
        <v>5.2070868657739956E-3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12.868585701539015</v>
      </c>
      <c r="D30" s="20">
        <f t="shared" si="0"/>
        <v>3.4899445476116553E-3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11.992111128856408</v>
      </c>
      <c r="D31" s="20">
        <f t="shared" si="0"/>
        <v>3.2522457260785245E-3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11.87898469552165</v>
      </c>
      <c r="D32" s="20">
        <f t="shared" si="0"/>
        <v>3.2215659770863585E-3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11.746973017262503</v>
      </c>
      <c r="D33" s="20">
        <f t="shared" si="0"/>
        <v>3.1857645729968264E-3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10.673064207228041</v>
      </c>
      <c r="D34" s="20">
        <f t="shared" si="0"/>
        <v>2.8945218301549567E-3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9.3793967508902814</v>
      </c>
      <c r="D35" s="20">
        <f t="shared" si="0"/>
        <v>2.5436808138707308E-3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8.470902822722234</v>
      </c>
      <c r="D36" s="20">
        <f t="shared" si="0"/>
        <v>2.2972983826786857E-3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1.9526311069132318E-3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5.7422340159574716</v>
      </c>
      <c r="D38" s="20">
        <f t="shared" si="0"/>
        <v>1.5572867726019238E-3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5.3032790583149181</v>
      </c>
      <c r="D39" s="20">
        <f t="shared" si="0"/>
        <v>1.4382427302648919E-3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4.1085967500742591</v>
      </c>
      <c r="D40" s="20">
        <f t="shared" si="0"/>
        <v>1.1142463638830011E-3</v>
      </c>
    </row>
    <row r="41" spans="2:14">
      <c r="B41" s="22" t="s">
        <v>56</v>
      </c>
      <c r="C41" s="9">
        <f>[2]SHIB!$J$4</f>
        <v>3.7683168842936756</v>
      </c>
      <c r="D41" s="20">
        <f t="shared" si="0"/>
        <v>1.0219628845803031E-3</v>
      </c>
    </row>
    <row r="42" spans="2:14">
      <c r="B42" s="7" t="s">
        <v>28</v>
      </c>
      <c r="C42" s="1">
        <f>[2]ATLAS!O46</f>
        <v>4.2278722293373114</v>
      </c>
      <c r="D42" s="20">
        <f t="shared" si="0"/>
        <v>1.1465937265359206E-3</v>
      </c>
    </row>
    <row r="43" spans="2:14">
      <c r="B43" s="7" t="s">
        <v>25</v>
      </c>
      <c r="C43" s="1">
        <f>[2]POLIS!J4</f>
        <v>3.4994390983671577</v>
      </c>
      <c r="D43" s="20">
        <f t="shared" si="0"/>
        <v>9.490435611416813E-4</v>
      </c>
    </row>
    <row r="44" spans="2:14">
      <c r="B44" s="22" t="s">
        <v>23</v>
      </c>
      <c r="C44" s="9">
        <f>[2]LUNA!J4</f>
        <v>3.0868508787035025</v>
      </c>
      <c r="D44" s="20">
        <f t="shared" si="0"/>
        <v>8.3715014557762541E-4</v>
      </c>
    </row>
    <row r="45" spans="2:14">
      <c r="B45" s="22" t="s">
        <v>40</v>
      </c>
      <c r="C45" s="9">
        <f>[2]SHPING!$J$4</f>
        <v>2.4598955629243542</v>
      </c>
      <c r="D45" s="20">
        <f t="shared" si="0"/>
        <v>6.6712063832276801E-4</v>
      </c>
    </row>
    <row r="46" spans="2:14">
      <c r="B46" s="22" t="s">
        <v>36</v>
      </c>
      <c r="C46" s="9">
        <f>[2]AMP!$J$4</f>
        <v>2.4150423166295347</v>
      </c>
      <c r="D46" s="20">
        <f t="shared" si="0"/>
        <v>6.5495649332814228E-4</v>
      </c>
    </row>
    <row r="47" spans="2:14">
      <c r="B47" s="22" t="s">
        <v>50</v>
      </c>
      <c r="C47" s="9">
        <f>[2]KAVA!$J$4</f>
        <v>2.3396212659291051</v>
      </c>
      <c r="D47" s="20">
        <f t="shared" si="0"/>
        <v>6.3450239753456744E-4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4.6016832852378993E-4</v>
      </c>
    </row>
    <row r="49" spans="2:4">
      <c r="B49" s="22" t="s">
        <v>43</v>
      </c>
      <c r="C49" s="9">
        <f>[2]TRX!$J$4</f>
        <v>0.96731399166424403</v>
      </c>
      <c r="D49" s="20">
        <f t="shared" si="0"/>
        <v>2.6233435976055687E-4</v>
      </c>
    </row>
    <row r="50" spans="2:4">
      <c r="B50" s="7" t="s">
        <v>5</v>
      </c>
      <c r="C50" s="1">
        <f>H$2</f>
        <v>0.19</v>
      </c>
      <c r="D50" s="20">
        <f t="shared" si="0"/>
        <v>5.1527765321321402E-5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2023-12-03T02:39:53Z</dcterms:modified>
</cp:coreProperties>
</file>