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16" l="1"/>
  <c r="T2"/>
  <c r="C25" i="2" l="1"/>
  <c r="C26" i="1" l="1"/>
  <c r="C4"/>
  <c r="C38"/>
  <c r="C30"/>
  <c r="Q2" l="1"/>
  <c r="C47" l="1"/>
  <c r="C43" l="1"/>
  <c r="C50" l="1"/>
  <c r="C40"/>
  <c r="C44" l="1"/>
  <c r="C23"/>
  <c r="C46"/>
  <c r="C41"/>
  <c r="C36"/>
  <c r="C45"/>
  <c r="C27"/>
  <c r="C18"/>
  <c r="C42" l="1"/>
  <c r="C17" l="1"/>
  <c r="C49" l="1"/>
  <c r="C25" l="1"/>
  <c r="C32" l="1"/>
  <c r="C37" l="1"/>
  <c r="C35"/>
  <c r="C29" l="1"/>
  <c r="C24" l="1"/>
  <c r="C19"/>
  <c r="C15"/>
  <c r="C20" l="1"/>
  <c r="C22" l="1"/>
  <c r="C21"/>
  <c r="C12" l="1"/>
  <c r="C13"/>
  <c r="C48" l="1"/>
  <c r="C34" l="1"/>
  <c r="C39" l="1"/>
  <c r="C33"/>
  <c r="C31"/>
  <c r="C28"/>
  <c r="C14" l="1"/>
  <c r="C7" s="1"/>
  <c r="D14" l="1"/>
  <c r="D45"/>
  <c r="D34"/>
  <c r="D29"/>
  <c r="D44"/>
  <c r="D46"/>
  <c r="M9"/>
  <c r="D16"/>
  <c r="D25"/>
  <c r="D41"/>
  <c r="D38"/>
  <c r="D23"/>
  <c r="D31"/>
  <c r="D30"/>
  <c r="N9"/>
  <c r="D28"/>
  <c r="D48"/>
  <c r="D40"/>
  <c r="D43"/>
  <c r="D27"/>
  <c r="D36"/>
  <c r="D49"/>
  <c r="D13"/>
  <c r="D7"/>
  <c r="E7" s="1"/>
  <c r="Q3"/>
  <c r="D24"/>
  <c r="D12"/>
  <c r="D32"/>
  <c r="D20"/>
  <c r="D35"/>
  <c r="D15"/>
  <c r="D33"/>
  <c r="D37"/>
  <c r="M8"/>
  <c r="D39"/>
  <c r="D50"/>
  <c r="D47"/>
  <c r="D42"/>
  <c r="N8"/>
  <c r="D21"/>
  <c r="D26"/>
  <c r="D18"/>
  <c r="D22"/>
  <c r="D17"/>
  <c r="D19"/>
  <c r="M10" l="1"/>
  <c r="N10"/>
  <c r="M11" l="1"/>
  <c r="N11"/>
  <c r="N12" l="1"/>
  <c r="M12"/>
  <c r="N13" l="1"/>
  <c r="M13"/>
  <c r="N14" l="1"/>
  <c r="M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N26" l="1"/>
  <c r="M26"/>
  <c r="M27" l="1"/>
  <c r="N27"/>
  <c r="N28" l="1"/>
  <c r="M28"/>
  <c r="M29" l="1"/>
  <c r="N29"/>
  <c r="N30" l="1"/>
  <c r="M30"/>
  <c r="N31" l="1"/>
  <c r="M31"/>
  <c r="M32" l="1"/>
  <c r="N32"/>
  <c r="M33" l="1"/>
  <c r="N33"/>
  <c r="M34" l="1"/>
  <c r="N34"/>
  <c r="N35" l="1"/>
  <c r="M35"/>
  <c r="M36" l="1"/>
  <c r="N36"/>
  <c r="N37" l="1"/>
  <c r="M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<sst xmlns="http://schemas.openxmlformats.org/spreadsheetml/2006/main" count="97" uniqueCount="60">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</sst>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974.25777336463</c:v>
                </c:pt>
                <c:pt idx="1">
                  <c:v>874.94009969727176</c:v>
                </c:pt>
                <c:pt idx="2">
                  <c:v>210.94943801210385</c:v>
                </c:pt>
                <c:pt idx="3">
                  <c:v>739.81385457985084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0.89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974.25777336463</v>
          </cell>
        </row>
      </sheetData>
      <sheetData sheetId="1">
        <row r="4">
          <cell r="J4">
            <v>874.94009969727176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0.81590802131895368</v>
          </cell>
        </row>
      </sheetData>
      <sheetData sheetId="4">
        <row r="46">
          <cell r="M46">
            <v>79.390000000000015</v>
          </cell>
          <cell r="O46">
            <v>0.8148745389115799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30.859679248461504</v>
          </cell>
        </row>
      </sheetData>
      <sheetData sheetId="8">
        <row r="4">
          <cell r="J4">
            <v>7.5909133887513232</v>
          </cell>
        </row>
      </sheetData>
      <sheetData sheetId="9">
        <row r="4">
          <cell r="J4">
            <v>17.592981611804685</v>
          </cell>
        </row>
      </sheetData>
      <sheetData sheetId="10">
        <row r="4">
          <cell r="J4">
            <v>11.587012327005912</v>
          </cell>
        </row>
      </sheetData>
      <sheetData sheetId="11">
        <row r="4">
          <cell r="J4">
            <v>37.479223136615254</v>
          </cell>
        </row>
      </sheetData>
      <sheetData sheetId="12">
        <row r="4">
          <cell r="J4">
            <v>2.0217292345891806</v>
          </cell>
        </row>
      </sheetData>
      <sheetData sheetId="13">
        <row r="4">
          <cell r="J4">
            <v>136.57216688805087</v>
          </cell>
        </row>
      </sheetData>
      <sheetData sheetId="14">
        <row r="4">
          <cell r="J4">
            <v>4.3679321194160368</v>
          </cell>
        </row>
      </sheetData>
      <sheetData sheetId="15">
        <row r="4">
          <cell r="J4">
            <v>30.882615818789336</v>
          </cell>
        </row>
      </sheetData>
      <sheetData sheetId="16">
        <row r="4">
          <cell r="J4">
            <v>4.6184969651980214</v>
          </cell>
        </row>
      </sheetData>
      <sheetData sheetId="17">
        <row r="4">
          <cell r="J4">
            <v>6.2738594942687431</v>
          </cell>
        </row>
      </sheetData>
      <sheetData sheetId="18">
        <row r="4">
          <cell r="J4">
            <v>9.9113493131795654</v>
          </cell>
        </row>
      </sheetData>
      <sheetData sheetId="19">
        <row r="4">
          <cell r="J4">
            <v>7.9286670823720851</v>
          </cell>
        </row>
      </sheetData>
      <sheetData sheetId="20">
        <row r="4">
          <cell r="J4">
            <v>12.146159621692574</v>
          </cell>
        </row>
      </sheetData>
      <sheetData sheetId="21">
        <row r="4">
          <cell r="J4">
            <v>1.4220736752671699</v>
          </cell>
        </row>
      </sheetData>
      <sheetData sheetId="22">
        <row r="4">
          <cell r="J4">
            <v>31.074198794299193</v>
          </cell>
        </row>
      </sheetData>
      <sheetData sheetId="23">
        <row r="4">
          <cell r="J4">
            <v>37.059448586828616</v>
          </cell>
        </row>
      </sheetData>
      <sheetData sheetId="24">
        <row r="4">
          <cell r="J4">
            <v>25.754221899006048</v>
          </cell>
        </row>
      </sheetData>
      <sheetData sheetId="25">
        <row r="4">
          <cell r="J4">
            <v>28.903146522670216</v>
          </cell>
        </row>
      </sheetData>
      <sheetData sheetId="26">
        <row r="4">
          <cell r="J4">
            <v>3.5355250337154231</v>
          </cell>
        </row>
      </sheetData>
      <sheetData sheetId="27">
        <row r="4">
          <cell r="J4">
            <v>210.94943801210385</v>
          </cell>
        </row>
      </sheetData>
      <sheetData sheetId="28">
        <row r="4">
          <cell r="J4">
            <v>0.74089592395037007</v>
          </cell>
        </row>
      </sheetData>
      <sheetData sheetId="29">
        <row r="4">
          <cell r="J4">
            <v>9.4193778462741342</v>
          </cell>
        </row>
      </sheetData>
      <sheetData sheetId="30">
        <row r="4">
          <cell r="J4">
            <v>16.231926957307287</v>
          </cell>
        </row>
      </sheetData>
      <sheetData sheetId="31">
        <row r="4">
          <cell r="J4">
            <v>4.9502393758064676</v>
          </cell>
        </row>
      </sheetData>
      <sheetData sheetId="32">
        <row r="4">
          <cell r="J4">
            <v>2.6988620202182294</v>
          </cell>
        </row>
      </sheetData>
      <sheetData sheetId="33">
        <row r="4">
          <cell r="J4">
            <v>1.7441329778870729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C33" sqref="C3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13.11+45.4</f>
        <v>58.51</v>
      </c>
      <c r="J2" t="s">
        <v>6</v>
      </c>
      <c r="K2" s="9">
        <v>19.149999999999999</v>
      </c>
      <c r="M2" t="s">
        <v>7</v>
      </c>
      <c r="N2" s="9">
        <f>23.33</f>
        <v>23.33</v>
      </c>
      <c r="P2" t="s">
        <v>8</v>
      </c>
      <c r="Q2" s="10">
        <f>N2+K2+H2</f>
        <v>100.99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3.575578081858128E-2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2824.4383897643293</v>
      </c>
      <c r="D7" s="20">
        <f>(C7*[1]Feuil1!$K$2-C4)/C4</f>
        <v>5.0020955259086564E-2</v>
      </c>
      <c r="E7" s="31">
        <f>C7-C7/(1+D7)</f>
        <v>134.55074931489116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974.25777336463</v>
      </c>
    </row>
    <row r="9" spans="2:20">
      <c r="M9" s="17" t="str">
        <f>IF(C13&gt;C7*[2]Params!F8,B13,"Others")</f>
        <v>BTC</v>
      </c>
      <c r="N9" s="18">
        <f>IF(C13&gt;C7*0.1,C13,C7)</f>
        <v>874.94009969727176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210.94943801210385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739.81385457985084</v>
      </c>
    </row>
    <row r="12" spans="2:20">
      <c r="B12" s="7" t="s">
        <v>19</v>
      </c>
      <c r="C12" s="1">
        <f>[2]ETH!J4</f>
        <v>974.25777336463</v>
      </c>
      <c r="D12" s="20">
        <f>C12/$C$7</f>
        <v>0.3449385820895608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874.94009969727176</v>
      </c>
      <c r="D13" s="20">
        <f t="shared" ref="D13:D50" si="0">C13/$C$7</f>
        <v>0.30977489290190419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210.94943801210385</v>
      </c>
      <c r="D14" s="20">
        <f t="shared" si="0"/>
        <v>7.4687215262537715E-2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136.57216688805087</v>
      </c>
      <c r="D15" s="20">
        <f t="shared" si="0"/>
        <v>4.835374259993911E-2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5</v>
      </c>
      <c r="C16" s="1">
        <f>H$2</f>
        <v>58.51</v>
      </c>
      <c r="D16" s="20">
        <f t="shared" si="0"/>
        <v>2.0715622692298156E-2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79.390000000000015</v>
      </c>
      <c r="D17" s="20">
        <f t="shared" si="0"/>
        <v>2.8108242788267832E-2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2.4482743277600711E-2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37.059448586828616</v>
      </c>
      <c r="D19" s="20">
        <f>C19/$C$7</f>
        <v>1.3120997335658241E-2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47</v>
      </c>
      <c r="C20" s="9">
        <f>[2]AVAX!$J$4</f>
        <v>37.479223136615254</v>
      </c>
      <c r="D20" s="20">
        <f t="shared" si="0"/>
        <v>1.3269619642771714E-2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30.859679248461504</v>
      </c>
      <c r="D21" s="20">
        <f t="shared" si="0"/>
        <v>1.0925952345179825E-2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42</v>
      </c>
      <c r="C22" s="1">
        <f>[2]DOT!$J$4</f>
        <v>30.882615818789336</v>
      </c>
      <c r="D22" s="20">
        <f t="shared" si="0"/>
        <v>1.0934073099525522E-2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31.074198794299193</v>
      </c>
      <c r="D23" s="20">
        <f t="shared" si="0"/>
        <v>1.1001903566709423E-2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28.903146522670216</v>
      </c>
      <c r="D24" s="20">
        <f t="shared" si="0"/>
        <v>1.0233236677214931E-2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25.754221899006048</v>
      </c>
      <c r="D25" s="20">
        <f t="shared" si="0"/>
        <v>9.1183514543416808E-3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7</v>
      </c>
      <c r="C26" s="1">
        <f>$N$2</f>
        <v>23.33</v>
      </c>
      <c r="D26" s="20">
        <f t="shared" si="0"/>
        <v>8.2600491781117062E-3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22</v>
      </c>
      <c r="C27" s="1">
        <f>-[2]BIGTIME!$C$4</f>
        <v>22.666666666666668</v>
      </c>
      <c r="D27" s="20">
        <f t="shared" si="0"/>
        <v>8.025194229341278E-3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17.592981611804685</v>
      </c>
      <c r="D28" s="20">
        <f t="shared" si="0"/>
        <v>6.2288424047630374E-3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41</v>
      </c>
      <c r="C29" s="1">
        <f>[2]XRP!$J$4</f>
        <v>16.231926957307287</v>
      </c>
      <c r="D29" s="20">
        <f t="shared" si="0"/>
        <v>5.7469573477443338E-3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6</v>
      </c>
      <c r="C30" s="1">
        <f>$K$2</f>
        <v>19.149999999999999</v>
      </c>
      <c r="D30" s="20">
        <f t="shared" si="0"/>
        <v>6.7801089481714172E-3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11.587012327005912</v>
      </c>
      <c r="D31" s="20">
        <f t="shared" si="0"/>
        <v>4.1024128439115046E-3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52</v>
      </c>
      <c r="C32" s="9">
        <f>[2]LDO!$J$4</f>
        <v>9.9113493131795654</v>
      </c>
      <c r="D32" s="20">
        <f t="shared" si="0"/>
        <v>3.5091398520491596E-3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9.4193778462741342</v>
      </c>
      <c r="D33" s="20">
        <f t="shared" si="0"/>
        <v>3.3349560324663643E-3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44</v>
      </c>
      <c r="C34" s="9">
        <f>[2]LTC!$J$4</f>
        <v>12.146159621692574</v>
      </c>
      <c r="D34" s="20">
        <f t="shared" si="0"/>
        <v>4.3003804457940565E-3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54</v>
      </c>
      <c r="C35" s="9">
        <f>[2]LINK!$J$4</f>
        <v>7.9286670823720851</v>
      </c>
      <c r="D35" s="20">
        <f t="shared" si="0"/>
        <v>2.8071658815803208E-3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7.5909133887513232</v>
      </c>
      <c r="D36" s="20">
        <f t="shared" si="0"/>
        <v>2.6875832789486718E-3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6.2738594942687431</v>
      </c>
      <c r="D37" s="20">
        <f t="shared" si="0"/>
        <v>2.2212768092251547E-3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1.9118845075783634E-3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4.9502393758064676</v>
      </c>
      <c r="D39" s="20">
        <f t="shared" si="0"/>
        <v>1.7526455502608839E-3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33</v>
      </c>
      <c r="C40" s="1">
        <f>[2]EGLD!$J$4</f>
        <v>4.6184969651980214</v>
      </c>
      <c r="D40" s="20">
        <f t="shared" si="0"/>
        <v>1.6351912585295897E-3</v>
      </c>
    </row>
    <row r="41" spans="2:14">
      <c r="B41" s="22" t="s">
        <v>51</v>
      </c>
      <c r="C41" s="9">
        <f>[2]DOGE!$J$4</f>
        <v>4.3679321194160368</v>
      </c>
      <c r="D41" s="20">
        <f t="shared" si="0"/>
        <v>1.5464781017158233E-3</v>
      </c>
    </row>
    <row r="42" spans="2:14">
      <c r="B42" s="22" t="s">
        <v>56</v>
      </c>
      <c r="C42" s="9">
        <f>[2]SHIB!$J$4</f>
        <v>3.5355250337154231</v>
      </c>
      <c r="D42" s="20">
        <f t="shared" si="0"/>
        <v>1.2517621366881458E-3</v>
      </c>
    </row>
    <row r="43" spans="2:14">
      <c r="B43" s="22" t="s">
        <v>50</v>
      </c>
      <c r="C43" s="9">
        <f>[2]KAVA!$J$4</f>
        <v>2.6988620202182294</v>
      </c>
      <c r="D43" s="20">
        <f t="shared" si="0"/>
        <v>9.5553934899016233E-4</v>
      </c>
    </row>
    <row r="44" spans="2:14">
      <c r="B44" s="22" t="s">
        <v>40</v>
      </c>
      <c r="C44" s="9">
        <f>[2]SHPING!$J$4</f>
        <v>1.7441329778870729</v>
      </c>
      <c r="D44" s="20">
        <f t="shared" si="0"/>
        <v>6.1751496658866869E-4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6.0075433266631821E-4</v>
      </c>
    </row>
    <row r="46" spans="2:14">
      <c r="B46" s="22" t="s">
        <v>23</v>
      </c>
      <c r="C46" s="9">
        <f>[2]LUNA!J4</f>
        <v>1.4220736752671699</v>
      </c>
      <c r="D46" s="20">
        <f t="shared" si="0"/>
        <v>5.0348900525524565E-4</v>
      </c>
    </row>
    <row r="47" spans="2:14">
      <c r="B47" s="22" t="s">
        <v>36</v>
      </c>
      <c r="C47" s="9">
        <f>[2]AMP!$J$4</f>
        <v>2.0217292345891806</v>
      </c>
      <c r="D47" s="20">
        <f t="shared" si="0"/>
        <v>7.1579866706098459E-4</v>
      </c>
    </row>
    <row r="48" spans="2:14">
      <c r="B48" s="7" t="s">
        <v>25</v>
      </c>
      <c r="C48" s="1">
        <f>[2]POLIS!J4</f>
        <v>0.81590802131895368</v>
      </c>
      <c r="D48" s="20">
        <f t="shared" si="0"/>
        <v>2.8887442695715268E-4</v>
      </c>
    </row>
    <row r="49" spans="2:4">
      <c r="B49" s="7" t="s">
        <v>28</v>
      </c>
      <c r="C49" s="1">
        <f>[2]ATLAS!O46</f>
        <v>0.8148745389115799</v>
      </c>
      <c r="D49" s="20">
        <f t="shared" si="0"/>
        <v>2.8850851973427996E-4</v>
      </c>
    </row>
    <row r="50" spans="2:4">
      <c r="B50" s="22" t="s">
        <v>43</v>
      </c>
      <c r="C50" s="9">
        <f>[2]TRX!$J$4</f>
        <v>0.74089592395037007</v>
      </c>
      <c r="D50" s="20">
        <f t="shared" si="0"/>
        <v>2.6231619235716108E-4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2023-07-16T14:35:40Z</dcterms:modified>
</cp:coreProperties>
</file>