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31" l="1"/>
  <c r="C49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7" l="1"/>
  <c r="D7" l="1"/>
  <c r="E7" s="1"/>
  <c r="D22"/>
  <c r="D50"/>
  <c r="D38"/>
  <c r="D13"/>
  <c r="D30"/>
  <c r="D27"/>
  <c r="M9"/>
  <c r="D28"/>
  <c r="D46"/>
  <c r="D54"/>
  <c r="D35"/>
  <c r="D32"/>
  <c r="D12"/>
  <c r="D25"/>
  <c r="D41"/>
  <c r="D21"/>
  <c r="D53"/>
  <c r="D39"/>
  <c r="D14"/>
  <c r="D43"/>
  <c r="D33"/>
  <c r="D16"/>
  <c r="N8"/>
  <c r="D45"/>
  <c r="D18"/>
  <c r="D42"/>
  <c r="N9"/>
  <c r="D37"/>
  <c r="D24"/>
  <c r="D15"/>
  <c r="D55"/>
  <c r="D20"/>
  <c r="D34"/>
  <c r="D52"/>
  <c r="D23"/>
  <c r="D19"/>
  <c r="D51"/>
  <c r="D40"/>
  <c r="D31"/>
  <c r="D44"/>
  <c r="D29"/>
  <c r="D49"/>
  <c r="D47"/>
  <c r="Q3"/>
  <c r="D48"/>
  <c r="M8"/>
  <c r="D26"/>
  <c r="D36"/>
  <c r="D17"/>
  <c r="M10" l="1"/>
  <c r="N10"/>
  <c r="N11" l="1"/>
  <c r="M11"/>
  <c r="M12" l="1"/>
  <c r="N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N23" l="1"/>
  <c r="M23"/>
  <c r="N24" l="1"/>
  <c r="M24"/>
  <c r="N25" l="1"/>
  <c r="M25"/>
  <c r="N26" l="1"/>
  <c r="M26"/>
  <c r="M27" l="1"/>
  <c r="N27"/>
  <c r="N28" l="1"/>
  <c r="M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<sst xmlns="http://schemas.openxmlformats.org/spreadsheetml/2006/main" count="107" uniqueCount="67">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</sst>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1342.142964773969</c:v>
                </c:pt>
                <c:pt idx="1">
                  <c:v>1247.3674609776897</c:v>
                </c:pt>
                <c:pt idx="2">
                  <c:v>553.85</c:v>
                </c:pt>
                <c:pt idx="3">
                  <c:v>268.32926147703597</c:v>
                </c:pt>
                <c:pt idx="4">
                  <c:v>238.03260803798432</c:v>
                </c:pt>
                <c:pt idx="5">
                  <c:v>839.71847161892697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1342.142964773969</v>
          </cell>
        </row>
      </sheetData>
      <sheetData sheetId="1">
        <row r="4">
          <cell r="J4">
            <v>1247.3674609776897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2.6102402050499816</v>
          </cell>
        </row>
      </sheetData>
      <sheetData sheetId="4">
        <row r="47">
          <cell r="M47">
            <v>111.75</v>
          </cell>
          <cell r="O47">
            <v>2.0909916648605105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3.3985021237377908</v>
          </cell>
        </row>
      </sheetData>
      <sheetData sheetId="8">
        <row r="4">
          <cell r="J4">
            <v>46.01539042199267</v>
          </cell>
        </row>
      </sheetData>
      <sheetData sheetId="9">
        <row r="4">
          <cell r="J4">
            <v>11.884847469616608</v>
          </cell>
        </row>
      </sheetData>
      <sheetData sheetId="10">
        <row r="4">
          <cell r="J4">
            <v>24.159359876870564</v>
          </cell>
        </row>
      </sheetData>
      <sheetData sheetId="11">
        <row r="4">
          <cell r="J4">
            <v>14.102264708235381</v>
          </cell>
        </row>
      </sheetData>
      <sheetData sheetId="12">
        <row r="4">
          <cell r="J4">
            <v>55.500122327759698</v>
          </cell>
        </row>
      </sheetData>
      <sheetData sheetId="13">
        <row r="4">
          <cell r="J4">
            <v>3.6021806232270288</v>
          </cell>
        </row>
      </sheetData>
      <sheetData sheetId="14">
        <row r="4">
          <cell r="J4">
            <v>238.03260803798432</v>
          </cell>
        </row>
      </sheetData>
      <sheetData sheetId="15">
        <row r="4">
          <cell r="J4">
            <v>5.6525087283860609</v>
          </cell>
        </row>
      </sheetData>
      <sheetData sheetId="16">
        <row r="4">
          <cell r="J4">
            <v>37.313383148832557</v>
          </cell>
        </row>
      </sheetData>
      <sheetData sheetId="17">
        <row r="4">
          <cell r="J4">
            <v>5.1615145480606932</v>
          </cell>
        </row>
      </sheetData>
      <sheetData sheetId="18">
        <row r="4">
          <cell r="J4">
            <v>5.2493291994407834</v>
          </cell>
        </row>
      </sheetData>
      <sheetData sheetId="19">
        <row r="4">
          <cell r="J4">
            <v>15.595511351969778</v>
          </cell>
        </row>
      </sheetData>
      <sheetData sheetId="20">
        <row r="4">
          <cell r="J4">
            <v>2.7230362479139099</v>
          </cell>
        </row>
      </sheetData>
      <sheetData sheetId="21">
        <row r="4">
          <cell r="J4">
            <v>14.216790636411515</v>
          </cell>
        </row>
      </sheetData>
      <sheetData sheetId="22">
        <row r="4">
          <cell r="J4">
            <v>9.7325729834934922</v>
          </cell>
        </row>
      </sheetData>
      <sheetData sheetId="23">
        <row r="4">
          <cell r="J4">
            <v>12.568313536262581</v>
          </cell>
        </row>
      </sheetData>
      <sheetData sheetId="24">
        <row r="4">
          <cell r="J4">
            <v>3.6430591818629598</v>
          </cell>
        </row>
      </sheetData>
      <sheetData sheetId="25">
        <row r="4">
          <cell r="J4">
            <v>18.675293694931579</v>
          </cell>
        </row>
      </sheetData>
      <sheetData sheetId="26">
        <row r="4">
          <cell r="J4">
            <v>58.503158419839849</v>
          </cell>
        </row>
      </sheetData>
      <sheetData sheetId="27">
        <row r="4">
          <cell r="J4">
            <v>1.8118166667835018</v>
          </cell>
        </row>
      </sheetData>
      <sheetData sheetId="28">
        <row r="4">
          <cell r="J4">
            <v>44.274710337242851</v>
          </cell>
        </row>
      </sheetData>
      <sheetData sheetId="29">
        <row r="4">
          <cell r="J4">
            <v>38.00558523764019</v>
          </cell>
        </row>
      </sheetData>
      <sheetData sheetId="30">
        <row r="4">
          <cell r="J4">
            <v>2.6964658816937424</v>
          </cell>
        </row>
      </sheetData>
      <sheetData sheetId="31">
        <row r="4">
          <cell r="J4">
            <v>4.6784864028356763</v>
          </cell>
        </row>
      </sheetData>
      <sheetData sheetId="32">
        <row r="4">
          <cell r="J4">
            <v>2.9272237779686696</v>
          </cell>
        </row>
      </sheetData>
      <sheetData sheetId="33">
        <row r="4">
          <cell r="J4">
            <v>268.32926147703597</v>
          </cell>
        </row>
      </sheetData>
      <sheetData sheetId="34">
        <row r="4">
          <cell r="J4">
            <v>0.98556825358506106</v>
          </cell>
        </row>
      </sheetData>
      <sheetData sheetId="35">
        <row r="4">
          <cell r="J4">
            <v>14.333459118586545</v>
          </cell>
        </row>
      </sheetData>
      <sheetData sheetId="36">
        <row r="4">
          <cell r="J4">
            <v>19.600112822076479</v>
          </cell>
        </row>
      </sheetData>
      <sheetData sheetId="37">
        <row r="4">
          <cell r="J4">
            <v>11.12057942806468</v>
          </cell>
        </row>
      </sheetData>
      <sheetData sheetId="38">
        <row r="4">
          <cell r="J4">
            <v>10.319298993693506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3.84+5.53</f>
        <v>9.370000000000001</v>
      </c>
      <c r="J2" t="s">
        <v>6</v>
      </c>
      <c r="K2" s="9">
        <f>13.17+37.53</f>
        <v>50.7</v>
      </c>
      <c r="M2" t="s">
        <v>59</v>
      </c>
      <c r="N2" s="9">
        <f>553.85</f>
        <v>553.85</v>
      </c>
      <c r="P2" t="s">
        <v>8</v>
      </c>
      <c r="Q2" s="10">
        <f>N2+K2+H2</f>
        <v>613.92000000000007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0.13674754426616162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4489.4407668856065</v>
      </c>
      <c r="D7" s="20">
        <f>(C7*[1]Feuil1!$K$2-C4)/C4</f>
        <v>0.57493874243095677</v>
      </c>
      <c r="E7" s="31">
        <f>C7-C7/(1+D7)</f>
        <v>1638.8913163361558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1342.142964773969</v>
      </c>
    </row>
    <row r="9" spans="2:20">
      <c r="M9" s="17" t="str">
        <f>IF(C13&gt;C7*Params!F8,B13,"Others")</f>
        <v>BTC</v>
      </c>
      <c r="N9" s="18">
        <f>IF(C13&gt;C7*0.1,C13,C7)</f>
        <v>1247.3674609776897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553.85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268.32926147703597</v>
      </c>
    </row>
    <row r="12" spans="2:20">
      <c r="B12" s="7" t="s">
        <v>19</v>
      </c>
      <c r="C12" s="1">
        <f>[2]ETH!J4</f>
        <v>1342.142964773969</v>
      </c>
      <c r="D12" s="20">
        <f>C12/$C$7</f>
        <v>0.29895549010774319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238.03260803798432</v>
      </c>
    </row>
    <row r="13" spans="2:20">
      <c r="B13" s="7" t="s">
        <v>4</v>
      </c>
      <c r="C13" s="1">
        <f>[2]BTC!J4</f>
        <v>1247.3674609776897</v>
      </c>
      <c r="D13" s="20">
        <f t="shared" ref="D13:D55" si="0">C13/$C$7</f>
        <v>0.27784473072422505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839.71847161892697</v>
      </c>
      <c r="Q13" s="23"/>
    </row>
    <row r="14" spans="2:20">
      <c r="B14" s="7" t="s">
        <v>59</v>
      </c>
      <c r="C14" s="1">
        <f>$N$2</f>
        <v>553.85</v>
      </c>
      <c r="D14" s="20">
        <f t="shared" si="0"/>
        <v>0.1233672585871345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268.32926147703597</v>
      </c>
      <c r="D15" s="20">
        <f t="shared" si="0"/>
        <v>5.9768972442235842E-2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238.03260803798432</v>
      </c>
      <c r="D16" s="20">
        <f t="shared" si="0"/>
        <v>5.3020547635627045E-2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2.4891741711857505E-2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2.0047040304851681E-2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1.3932693011871918E-2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58.503158419839849</v>
      </c>
      <c r="D20" s="20">
        <f t="shared" si="0"/>
        <v>1.3031279720040584E-2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55.500122327759698</v>
      </c>
      <c r="D21" s="20">
        <f t="shared" si="0"/>
        <v>1.236236876920886E-2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1.1293166038399782E-2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46.01539042199267</v>
      </c>
      <c r="D23" s="20">
        <f t="shared" si="0"/>
        <v>1.0249693182590813E-2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44.274710337242851</v>
      </c>
      <c r="D24" s="20">
        <f t="shared" si="0"/>
        <v>9.8619655846260094E-3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38.00558523764019</v>
      </c>
      <c r="D25" s="20">
        <f t="shared" si="0"/>
        <v>8.4655499896494329E-3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37.313383148832557</v>
      </c>
      <c r="D26" s="20">
        <f t="shared" si="0"/>
        <v>8.3113655099446657E-3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24.159359876870564</v>
      </c>
      <c r="D27" s="20">
        <f t="shared" si="0"/>
        <v>5.381374013233786E-3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19.600112822076479</v>
      </c>
      <c r="D28" s="20">
        <f t="shared" si="0"/>
        <v>4.3658250191534161E-3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18.675293694931579</v>
      </c>
      <c r="D29" s="20">
        <f t="shared" si="0"/>
        <v>4.1598262823026207E-3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9.370000000000001</v>
      </c>
      <c r="D30" s="20">
        <f t="shared" si="0"/>
        <v>2.0871196406273365E-3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15.595511351969778</v>
      </c>
      <c r="D31" s="20">
        <f t="shared" si="0"/>
        <v>3.4738204960856676E-3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14.102264708235381</v>
      </c>
      <c r="D32" s="20">
        <f t="shared" si="0"/>
        <v>3.1412074332853573E-3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14.216790636411515</v>
      </c>
      <c r="D33" s="20">
        <f t="shared" si="0"/>
        <v>3.166717498819774E-3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14.333459118586545</v>
      </c>
      <c r="D34" s="20">
        <f t="shared" si="0"/>
        <v>3.1927048073138705E-3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12.568313536262581</v>
      </c>
      <c r="D35" s="20">
        <f t="shared" si="0"/>
        <v>2.7995276447274325E-3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11.884847469616608</v>
      </c>
      <c r="D36" s="20">
        <f t="shared" si="0"/>
        <v>2.6472890693379852E-3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11.12057942806468</v>
      </c>
      <c r="D37" s="20">
        <f t="shared" si="0"/>
        <v>2.4770522667524122E-3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10.319298993693506</v>
      </c>
      <c r="D38" s="20">
        <f t="shared" si="0"/>
        <v>2.2985711427154346E-3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2.3388213688993629E-3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9.7325729834934922</v>
      </c>
      <c r="D40" s="20">
        <f t="shared" si="0"/>
        <v>2.1678809207778291E-3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5.6525087283860609</v>
      </c>
      <c r="D41" s="20">
        <f t="shared" si="0"/>
        <v>1.2590674477942366E-3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5.2493291994407834</v>
      </c>
      <c r="D42" s="20">
        <f t="shared" si="0"/>
        <v>1.1692612670513799E-3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5.1615145480606932</v>
      </c>
      <c r="D43" s="20">
        <f t="shared" si="0"/>
        <v>1.1497010019894558E-3</v>
      </c>
    </row>
    <row r="44" spans="2:14">
      <c r="B44" s="22" t="s">
        <v>56</v>
      </c>
      <c r="C44" s="9">
        <f>[2]SHIB!$J$4</f>
        <v>4.6784864028356763</v>
      </c>
      <c r="D44" s="20">
        <f t="shared" si="0"/>
        <v>1.0421089498149707E-3</v>
      </c>
    </row>
    <row r="45" spans="2:14">
      <c r="B45" s="22" t="s">
        <v>23</v>
      </c>
      <c r="C45" s="9">
        <f>[2]LUNA!J4</f>
        <v>3.6430591818629598</v>
      </c>
      <c r="D45" s="20">
        <f t="shared" si="0"/>
        <v>8.1147282501963056E-4</v>
      </c>
    </row>
    <row r="46" spans="2:14">
      <c r="B46" s="22" t="s">
        <v>36</v>
      </c>
      <c r="C46" s="9">
        <f>[2]AMP!$J$4</f>
        <v>3.6021806232270288</v>
      </c>
      <c r="D46" s="20">
        <f t="shared" si="0"/>
        <v>8.0236733487986669E-4</v>
      </c>
    </row>
    <row r="47" spans="2:14">
      <c r="B47" s="22" t="s">
        <v>64</v>
      </c>
      <c r="C47" s="10">
        <f>[2]ACE!$J$4</f>
        <v>3.3985021237377908</v>
      </c>
      <c r="D47" s="20">
        <f t="shared" si="0"/>
        <v>7.5699898945217258E-4</v>
      </c>
    </row>
    <row r="48" spans="2:14">
      <c r="B48" s="22" t="s">
        <v>40</v>
      </c>
      <c r="C48" s="9">
        <f>[2]SHPING!$J$4</f>
        <v>2.9272237779686696</v>
      </c>
      <c r="D48" s="20">
        <f t="shared" si="0"/>
        <v>6.5202414509175704E-4</v>
      </c>
    </row>
    <row r="49" spans="2:4">
      <c r="B49" s="22" t="s">
        <v>62</v>
      </c>
      <c r="C49" s="10">
        <f>[2]SEI!$J$4</f>
        <v>2.6964658816937424</v>
      </c>
      <c r="D49" s="20">
        <f t="shared" si="0"/>
        <v>6.0062400234413196E-4</v>
      </c>
    </row>
    <row r="50" spans="2:4">
      <c r="B50" s="22" t="s">
        <v>50</v>
      </c>
      <c r="C50" s="9">
        <f>[2]KAVA!$J$4</f>
        <v>2.7230362479139099</v>
      </c>
      <c r="D50" s="20">
        <f t="shared" si="0"/>
        <v>6.0654241570558059E-4</v>
      </c>
    </row>
    <row r="51" spans="2:4">
      <c r="B51" s="7" t="s">
        <v>25</v>
      </c>
      <c r="C51" s="1">
        <f>[2]POLIS!J4</f>
        <v>2.6102402050499816</v>
      </c>
      <c r="D51" s="20">
        <f t="shared" si="0"/>
        <v>5.8141767328868108E-4</v>
      </c>
    </row>
    <row r="52" spans="2:4">
      <c r="B52" s="7" t="s">
        <v>28</v>
      </c>
      <c r="C52" s="1">
        <f>[2]ATLAS!O47</f>
        <v>2.0909916648605105</v>
      </c>
      <c r="D52" s="20">
        <f t="shared" si="0"/>
        <v>4.657577131396397E-4</v>
      </c>
    </row>
    <row r="53" spans="2:4">
      <c r="B53" s="22" t="s">
        <v>63</v>
      </c>
      <c r="C53" s="10">
        <f>[2]MEME!$J$4</f>
        <v>1.8118166667835018</v>
      </c>
      <c r="D53" s="20">
        <f t="shared" si="0"/>
        <v>4.0357290826678767E-4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3.7795210764682649E-4</v>
      </c>
    </row>
    <row r="55" spans="2:4">
      <c r="B55" s="22" t="s">
        <v>43</v>
      </c>
      <c r="C55" s="9">
        <f>[2]TRX!$J$4</f>
        <v>0.98556825358506106</v>
      </c>
      <c r="D55" s="20">
        <f t="shared" si="0"/>
        <v>2.195302944755778E-4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2023-12-28T20:11:54Z</dcterms:modified>
</cp:coreProperties>
</file>