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46" l="1"/>
  <c r="C25"/>
  <c r="C29" l="1"/>
  <c r="T2"/>
  <c r="C25" i="2" l="1"/>
  <c r="C34" i="1" l="1"/>
  <c r="C4"/>
  <c r="C38"/>
  <c r="C27"/>
  <c r="Q2" l="1"/>
  <c r="C45" l="1"/>
  <c r="C48" l="1"/>
  <c r="C44" l="1"/>
  <c r="C43" l="1"/>
  <c r="C17" l="1"/>
  <c r="C39" l="1"/>
  <c r="C50" l="1"/>
  <c r="C33" l="1"/>
  <c r="C49"/>
  <c r="C23"/>
  <c r="C47"/>
  <c r="C36"/>
  <c r="C37"/>
  <c r="C40"/>
  <c r="C18"/>
  <c r="C30"/>
  <c r="C26" l="1"/>
  <c r="C42"/>
  <c r="C24"/>
  <c r="C32"/>
  <c r="C41"/>
  <c r="C35"/>
  <c r="C28"/>
  <c r="C22"/>
  <c r="C20"/>
  <c r="C21"/>
  <c r="C19"/>
  <c r="C12" l="1"/>
  <c r="C16"/>
  <c r="C13" l="1"/>
  <c r="C31" l="1"/>
  <c r="C14" l="1"/>
  <c r="C15" l="1"/>
  <c r="C7" l="1"/>
  <c r="D27" l="1"/>
  <c r="N8"/>
  <c r="D45"/>
  <c r="D23"/>
  <c r="D32"/>
  <c r="D21"/>
  <c r="D22"/>
  <c r="D25"/>
  <c r="D18"/>
  <c r="D35"/>
  <c r="M9"/>
  <c r="M8"/>
  <c r="D16"/>
  <c r="D50"/>
  <c r="D37"/>
  <c r="N9"/>
  <c r="D33"/>
  <c r="D48"/>
  <c r="D28"/>
  <c r="D31"/>
  <c r="D30"/>
  <c r="D43"/>
  <c r="D47"/>
  <c r="D46"/>
  <c r="D40"/>
  <c r="D13"/>
  <c r="D49"/>
  <c r="D38"/>
  <c r="D41"/>
  <c r="D17"/>
  <c r="D44"/>
  <c r="Q3"/>
  <c r="D36"/>
  <c r="D39"/>
  <c r="D34"/>
  <c r="D19"/>
  <c r="D29"/>
  <c r="D24"/>
  <c r="D26"/>
  <c r="D12"/>
  <c r="D42"/>
  <c r="D20"/>
  <c r="D7"/>
  <c r="E7" s="1"/>
  <c r="D15"/>
  <c r="D14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<sst xmlns="http://schemas.openxmlformats.org/spreadsheetml/2006/main" count="97" uniqueCount="60">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</sst>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BNB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934.70411088687388</c:v>
                </c:pt>
                <c:pt idx="1">
                  <c:v>870.87753408469734</c:v>
                </c:pt>
                <c:pt idx="2">
                  <c:v>195.90707115687511</c:v>
                </c:pt>
                <c:pt idx="3">
                  <c:v>165.06007270637193</c:v>
                </c:pt>
                <c:pt idx="4">
                  <c:v>510.46447977108846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934.70411088687388</v>
          </cell>
        </row>
      </sheetData>
      <sheetData sheetId="1">
        <row r="4">
          <cell r="J4">
            <v>870.87753408469734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0.83339144427999146</v>
          </cell>
        </row>
      </sheetData>
      <sheetData sheetId="4">
        <row r="46">
          <cell r="M46">
            <v>79.390000000000015</v>
          </cell>
          <cell r="O46">
            <v>0.68193636031658045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27.17500820834951</v>
          </cell>
        </row>
      </sheetData>
      <sheetData sheetId="8">
        <row r="4">
          <cell r="J4">
            <v>7.0485696805638716</v>
          </cell>
        </row>
      </sheetData>
      <sheetData sheetId="9">
        <row r="4">
          <cell r="J4">
            <v>16.583965758326446</v>
          </cell>
        </row>
      </sheetData>
      <sheetData sheetId="10">
        <row r="4">
          <cell r="J4">
            <v>11.070840007604863</v>
          </cell>
        </row>
      </sheetData>
      <sheetData sheetId="11">
        <row r="4">
          <cell r="J4">
            <v>33.707022489233708</v>
          </cell>
        </row>
      </sheetData>
      <sheetData sheetId="12">
        <row r="4">
          <cell r="J4">
            <v>1.9514792825540124</v>
          </cell>
        </row>
      </sheetData>
      <sheetData sheetId="13">
        <row r="4">
          <cell r="J4">
            <v>195.90707115687511</v>
          </cell>
        </row>
      </sheetData>
      <sheetData sheetId="14">
        <row r="4">
          <cell r="J4">
            <v>4.0061112792576532</v>
          </cell>
        </row>
      </sheetData>
      <sheetData sheetId="15">
        <row r="4">
          <cell r="J4">
            <v>28.840691926384206</v>
          </cell>
        </row>
      </sheetData>
      <sheetData sheetId="16">
        <row r="4">
          <cell r="J4">
            <v>4.201544513869532</v>
          </cell>
        </row>
      </sheetData>
      <sheetData sheetId="17">
        <row r="4">
          <cell r="J4">
            <v>5.4070907412327083</v>
          </cell>
        </row>
      </sheetData>
      <sheetData sheetId="18">
        <row r="4">
          <cell r="J4">
            <v>7.9834585202366162</v>
          </cell>
        </row>
      </sheetData>
      <sheetData sheetId="19">
        <row r="4">
          <cell r="J4">
            <v>6.4233965259969699</v>
          </cell>
        </row>
      </sheetData>
      <sheetData sheetId="20">
        <row r="4">
          <cell r="J4">
            <v>9.149954054684855</v>
          </cell>
        </row>
      </sheetData>
      <sheetData sheetId="21">
        <row r="4">
          <cell r="J4">
            <v>1.3334854827030671</v>
          </cell>
        </row>
      </sheetData>
      <sheetData sheetId="22">
        <row r="4">
          <cell r="J4">
            <v>28.244116022513445</v>
          </cell>
        </row>
      </sheetData>
      <sheetData sheetId="23">
        <row r="4">
          <cell r="J4">
            <v>31.332988243729517</v>
          </cell>
        </row>
      </sheetData>
      <sheetData sheetId="24">
        <row r="4">
          <cell r="J4">
            <v>24.423197083082059</v>
          </cell>
        </row>
      </sheetData>
      <sheetData sheetId="25">
        <row r="4">
          <cell r="J4">
            <v>26.313902195431726</v>
          </cell>
        </row>
      </sheetData>
      <sheetData sheetId="26">
        <row r="4">
          <cell r="J4">
            <v>3.2805894662235082</v>
          </cell>
        </row>
      </sheetData>
      <sheetData sheetId="27">
        <row r="4">
          <cell r="J4">
            <v>165.06007270637193</v>
          </cell>
        </row>
      </sheetData>
      <sheetData sheetId="28">
        <row r="4">
          <cell r="J4">
            <v>0.73461067430345939</v>
          </cell>
        </row>
      </sheetData>
      <sheetData sheetId="29">
        <row r="4">
          <cell r="J4">
            <v>7.6011387168674007</v>
          </cell>
        </row>
      </sheetData>
      <sheetData sheetId="30">
        <row r="4">
          <cell r="J4">
            <v>20.402095384155899</v>
          </cell>
        </row>
      </sheetData>
      <sheetData sheetId="31">
        <row r="4">
          <cell r="J4">
            <v>4.7743775460280888</v>
          </cell>
        </row>
      </sheetData>
      <sheetData sheetId="32">
        <row r="4">
          <cell r="J4">
            <v>2.7777721672014981</v>
          </cell>
        </row>
      </sheetData>
      <sheetData sheetId="33">
        <row r="4">
          <cell r="J4">
            <v>1.7816664741670278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</f>
        <v>13.560000000000002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37.376000000000005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1.3841462705527901E-2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2700.2926493507839</v>
      </c>
      <c r="D7" s="20">
        <f>(C7*[1]Feuil1!$K$2-C4)/C4</f>
        <v>3.7706448372064119E-2</v>
      </c>
      <c r="E7" s="31">
        <f>C7-C7/(1+D7)</f>
        <v>98.11873630730588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934.70411088687388</v>
      </c>
    </row>
    <row r="9" spans="2:20">
      <c r="M9" s="17" t="str">
        <f>IF(C13&gt;C7*[2]Params!F8,B13,"Others")</f>
        <v>BTC</v>
      </c>
      <c r="N9" s="18">
        <f>IF(C13&gt;C7*0.1,C13,C7)</f>
        <v>870.87753408469734</v>
      </c>
    </row>
    <row r="10" spans="2:20">
      <c r="M10" s="17" t="str">
        <f>IF(OR(M9="",M9="Others"),"",IF(C14&gt;C7*[2]Params!F8,B14,"Others"))</f>
        <v>BNB</v>
      </c>
      <c r="N10" s="18">
        <f>IF(OR(M9="",M9="Others"),"",IF(C14&gt;$C$7*[2]Params!F8,C14,SUM(C14:C39)))</f>
        <v>195.90707115687511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165.06007270637193</v>
      </c>
    </row>
    <row r="12" spans="2:20">
      <c r="B12" s="7" t="s">
        <v>19</v>
      </c>
      <c r="C12" s="1">
        <f>[2]ETH!J4</f>
        <v>934.70411088687388</v>
      </c>
      <c r="D12" s="20">
        <f>C12/$C$7</f>
        <v>0.34614918909311532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510.46447977108846</v>
      </c>
    </row>
    <row r="13" spans="2:20">
      <c r="B13" s="7" t="s">
        <v>4</v>
      </c>
      <c r="C13" s="1">
        <f>[2]BTC!J4</f>
        <v>870.87753408469734</v>
      </c>
      <c r="D13" s="20">
        <f t="shared" ref="D13:D50" si="0">C13/$C$7</f>
        <v>0.32251227817624784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195.90707115687511</v>
      </c>
      <c r="D14" s="20">
        <f t="shared" si="0"/>
        <v>7.2550310872407084E-2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165.06007270637193</v>
      </c>
      <c r="D15" s="20">
        <f t="shared" si="0"/>
        <v>6.1126734817448909E-2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2.9400517021400369E-2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2.5608335458242034E-2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33.707022489233708</v>
      </c>
      <c r="D18" s="20">
        <f>C18/$C$7</f>
        <v>1.2482729417249533E-2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31.332988243729517</v>
      </c>
      <c r="D19" s="20">
        <f>C19/$C$7</f>
        <v>1.1603552767239036E-2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28.840691926384206</v>
      </c>
      <c r="D20" s="20">
        <f t="shared" si="0"/>
        <v>1.068058009687143E-2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28.244116022513445</v>
      </c>
      <c r="D21" s="20">
        <f t="shared" si="0"/>
        <v>1.0459650004714867E-2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27.17500820834951</v>
      </c>
      <c r="D22" s="20">
        <f t="shared" si="0"/>
        <v>1.0063727061169848E-2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26.313902195431726</v>
      </c>
      <c r="D23" s="20">
        <f t="shared" si="0"/>
        <v>9.7448334726823876E-3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24.423197083082059</v>
      </c>
      <c r="D24" s="20">
        <f t="shared" si="0"/>
        <v>9.044648212094341E-3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8.3941518976160916E-3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20.402095384155899</v>
      </c>
      <c r="D26" s="20">
        <f t="shared" si="0"/>
        <v>7.5555126919525034E-3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6</v>
      </c>
      <c r="C27" s="1">
        <f>$K$2</f>
        <v>16.306000000000001</v>
      </c>
      <c r="D27" s="20">
        <f t="shared" si="0"/>
        <v>6.0386047430527057E-3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16.583965758326446</v>
      </c>
      <c r="D28" s="20">
        <f t="shared" si="0"/>
        <v>6.1415438664818925E-3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13.560000000000002</v>
      </c>
      <c r="D29" s="20">
        <f t="shared" si="0"/>
        <v>5.0216779293385683E-3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11.070840007604863</v>
      </c>
      <c r="D30" s="20">
        <f t="shared" si="0"/>
        <v>4.0998667349135516E-3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9.149954054684855</v>
      </c>
      <c r="D31" s="20">
        <f t="shared" si="0"/>
        <v>3.3885045966720409E-3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7.9834585202366162</v>
      </c>
      <c r="D32" s="20">
        <f t="shared" si="0"/>
        <v>2.9565160361992742E-3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7.6011387168674007</v>
      </c>
      <c r="D33" s="20">
        <f t="shared" si="0"/>
        <v>2.8149314551868662E-3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7" t="s">
        <v>7</v>
      </c>
      <c r="C34" s="1">
        <f>$N$2</f>
        <v>7.51</v>
      </c>
      <c r="D34" s="20">
        <f t="shared" si="0"/>
        <v>2.7811800331366257E-3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7.0485696805638716</v>
      </c>
      <c r="D35" s="20">
        <f t="shared" si="0"/>
        <v>2.6102984364522563E-3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6.4233965259969699</v>
      </c>
      <c r="D36" s="20">
        <f t="shared" si="0"/>
        <v>2.3787779178457975E-3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5.4070907412327083</v>
      </c>
      <c r="D37" s="20">
        <f t="shared" si="0"/>
        <v>2.0024091620338648E-3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1.999783246196775E-3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4.7743775460280888</v>
      </c>
      <c r="D39" s="20">
        <f t="shared" si="0"/>
        <v>1.768096338437971E-3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4.201544513869532</v>
      </c>
      <c r="D40" s="20">
        <f t="shared" si="0"/>
        <v>1.5559589494419006E-3</v>
      </c>
    </row>
    <row r="41" spans="2:14">
      <c r="B41" s="22" t="s">
        <v>51</v>
      </c>
      <c r="C41" s="9">
        <f>[2]DOGE!$J$4</f>
        <v>4.0061112792576532</v>
      </c>
      <c r="D41" s="20">
        <f t="shared" si="0"/>
        <v>1.4835841145665527E-3</v>
      </c>
    </row>
    <row r="42" spans="2:14">
      <c r="B42" s="22" t="s">
        <v>56</v>
      </c>
      <c r="C42" s="9">
        <f>[2]SHIB!$J$4</f>
        <v>3.2805894662235082</v>
      </c>
      <c r="D42" s="20">
        <f t="shared" si="0"/>
        <v>1.2149014541117393E-3</v>
      </c>
    </row>
    <row r="43" spans="2:14">
      <c r="B43" s="22" t="s">
        <v>50</v>
      </c>
      <c r="C43" s="9">
        <f>[2]KAVA!$J$4</f>
        <v>2.7777721672014981</v>
      </c>
      <c r="D43" s="20">
        <f t="shared" si="0"/>
        <v>1.0286930077261596E-3</v>
      </c>
    </row>
    <row r="44" spans="2:14">
      <c r="B44" s="22" t="s">
        <v>36</v>
      </c>
      <c r="C44" s="9">
        <f>[2]AMP!$J$4</f>
        <v>1.9514792825540124</v>
      </c>
      <c r="D44" s="20">
        <f t="shared" si="0"/>
        <v>7.2269177306511412E-4</v>
      </c>
    </row>
    <row r="45" spans="2:14">
      <c r="B45" s="22" t="s">
        <v>40</v>
      </c>
      <c r="C45" s="9">
        <f>[2]SHPING!$J$4</f>
        <v>1.7816664741670278</v>
      </c>
      <c r="D45" s="20">
        <f t="shared" si="0"/>
        <v>6.5980495654624092E-4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6.2837396546924285E-4</v>
      </c>
    </row>
    <row r="47" spans="2:14">
      <c r="B47" s="22" t="s">
        <v>23</v>
      </c>
      <c r="C47" s="9">
        <f>[2]LUNA!J4</f>
        <v>1.3334854827030671</v>
      </c>
      <c r="D47" s="20">
        <f t="shared" si="0"/>
        <v>4.9382998654744681E-4</v>
      </c>
    </row>
    <row r="48" spans="2:14">
      <c r="B48" s="7" t="s">
        <v>25</v>
      </c>
      <c r="C48" s="1">
        <f>[2]POLIS!J4</f>
        <v>0.83339144427999146</v>
      </c>
      <c r="D48" s="20">
        <f t="shared" si="0"/>
        <v>3.0863004588793701E-4</v>
      </c>
    </row>
    <row r="49" spans="2:4">
      <c r="B49" s="22" t="s">
        <v>43</v>
      </c>
      <c r="C49" s="9">
        <f>[2]TRX!$J$4</f>
        <v>0.73461067430345939</v>
      </c>
      <c r="D49" s="20">
        <f t="shared" si="0"/>
        <v>2.7204854054618029E-4</v>
      </c>
    </row>
    <row r="50" spans="2:4">
      <c r="B50" s="7" t="s">
        <v>28</v>
      </c>
      <c r="C50" s="1">
        <f>[2]ATLAS!O46</f>
        <v>0.68193636031658045</v>
      </c>
      <c r="D50" s="20">
        <f t="shared" si="0"/>
        <v>2.5254164969138978E-4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2023-07-08T18:19:25Z</dcterms:modified>
</cp:coreProperties>
</file>