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 calcOnSave="0"/>
</workbook>
</file>

<file path=xl/calcChain.xml><?xml version="1.0" encoding="utf-8"?>
<calcChain xmlns="http://schemas.openxmlformats.org/spreadsheetml/2006/main">
  <c r="H2" i="1"/>
  <c r="N2"/>
  <c r="C18" l="1"/>
  <c r="T2"/>
  <c r="C25" i="2" l="1"/>
  <c r="C26" i="1" l="1"/>
  <c r="C4"/>
  <c r="C38"/>
  <c r="C28"/>
  <c r="Q2" l="1"/>
  <c r="C44" l="1"/>
  <c r="C43" l="1"/>
  <c r="C45" l="1"/>
  <c r="C36"/>
  <c r="C46"/>
  <c r="C27"/>
  <c r="C17"/>
  <c r="C16" l="1"/>
  <c r="C48" l="1"/>
  <c r="C50" l="1"/>
  <c r="C39" l="1"/>
  <c r="C30" l="1"/>
  <c r="C47"/>
  <c r="C31"/>
  <c r="C40"/>
  <c r="C32"/>
  <c r="C49" l="1"/>
  <c r="C42"/>
  <c r="C41"/>
  <c r="C21"/>
  <c r="C25"/>
  <c r="C33" l="1"/>
  <c r="C24"/>
  <c r="C20"/>
  <c r="C15"/>
  <c r="C19"/>
  <c r="C23"/>
  <c r="C35" l="1"/>
  <c r="C34"/>
  <c r="C37"/>
  <c r="C29"/>
  <c r="C12"/>
  <c r="C22"/>
  <c r="C13" l="1"/>
  <c r="C14" l="1"/>
  <c r="C7" l="1"/>
  <c r="M9" l="1"/>
  <c r="D33"/>
  <c r="D28"/>
  <c r="D29"/>
  <c r="D21"/>
  <c r="M8"/>
  <c r="D50"/>
  <c r="D37"/>
  <c r="D17"/>
  <c r="D43"/>
  <c r="D26"/>
  <c r="D22"/>
  <c r="D24"/>
  <c r="D18"/>
  <c r="D27"/>
  <c r="D7"/>
  <c r="E7" s="1"/>
  <c r="D40"/>
  <c r="D45"/>
  <c r="D32"/>
  <c r="D34"/>
  <c r="Q3"/>
  <c r="N9"/>
  <c r="D15"/>
  <c r="D12"/>
  <c r="D16"/>
  <c r="D42"/>
  <c r="D46"/>
  <c r="D19"/>
  <c r="D38"/>
  <c r="D20"/>
  <c r="D41"/>
  <c r="D35"/>
  <c r="D25"/>
  <c r="D47"/>
  <c r="D23"/>
  <c r="D44"/>
  <c r="D48"/>
  <c r="D39"/>
  <c r="D36"/>
  <c r="D49"/>
  <c r="D31"/>
  <c r="N8"/>
  <c r="D30"/>
  <c r="D13"/>
  <c r="D14"/>
  <c r="N10" l="1"/>
  <c r="M10"/>
  <c r="M11" l="1"/>
  <c r="N11"/>
  <c r="N12" l="1"/>
  <c r="M12"/>
  <c r="M13" l="1"/>
  <c r="N13"/>
  <c r="N14" l="1"/>
  <c r="M14"/>
  <c r="N15" l="1"/>
  <c r="M15"/>
  <c r="N16" l="1"/>
  <c r="M16"/>
  <c r="N17" l="1"/>
  <c r="M17"/>
  <c r="M18" l="1"/>
  <c r="N18"/>
  <c r="N19" l="1"/>
  <c r="M19"/>
  <c r="N20" l="1"/>
  <c r="M20"/>
  <c r="N21" l="1"/>
  <c r="M21"/>
  <c r="M22" s="1"/>
  <c r="N23" l="1"/>
  <c r="M23"/>
  <c r="M24" l="1"/>
  <c r="N24"/>
  <c r="N25" l="1"/>
  <c r="M25"/>
  <c r="N26" l="1"/>
  <c r="M26"/>
  <c r="M27" l="1"/>
  <c r="N27"/>
  <c r="M28" l="1"/>
  <c r="N28"/>
  <c r="M29" l="1"/>
  <c r="N29"/>
  <c r="N30" l="1"/>
  <c r="M30"/>
  <c r="N31" l="1"/>
  <c r="M31"/>
  <c r="N32" l="1"/>
  <c r="M32"/>
  <c r="M33" l="1"/>
  <c r="N33"/>
  <c r="M34" l="1"/>
  <c r="N34"/>
  <c r="N35" l="1"/>
  <c r="M35"/>
  <c r="N36" l="1"/>
  <c r="M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<sst xmlns="http://schemas.openxmlformats.org/spreadsheetml/2006/main" count="97" uniqueCount="60">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</sst>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950.09539069529183</c:v>
                </c:pt>
                <c:pt idx="1">
                  <c:v>850.3418111830249</c:v>
                </c:pt>
                <c:pt idx="2">
                  <c:v>182.2437894268715</c:v>
                </c:pt>
                <c:pt idx="3">
                  <c:v>705.89835663405211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950.09539069529183</v>
          </cell>
        </row>
      </sheetData>
      <sheetData sheetId="1">
        <row r="4">
          <cell r="J4">
            <v>850.3418111830249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0.58798034722035986</v>
          </cell>
        </row>
      </sheetData>
      <sheetData sheetId="4">
        <row r="46">
          <cell r="M46">
            <v>79.390000000000015</v>
          </cell>
          <cell r="O46">
            <v>0.83474363470158686</v>
          </cell>
        </row>
      </sheetData>
      <sheetData sheetId="5">
        <row r="4">
          <cell r="C4">
            <v>-22.666666666666668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30.344248743332582</v>
          </cell>
        </row>
      </sheetData>
      <sheetData sheetId="8">
        <row r="4">
          <cell r="J4">
            <v>6.8799532442497675</v>
          </cell>
        </row>
      </sheetData>
      <sheetData sheetId="9">
        <row r="4">
          <cell r="J4">
            <v>18.551155429364837</v>
          </cell>
        </row>
      </sheetData>
      <sheetData sheetId="10">
        <row r="4">
          <cell r="J4">
            <v>10.862567407245511</v>
          </cell>
        </row>
      </sheetData>
      <sheetData sheetId="11">
        <row r="4">
          <cell r="J4">
            <v>35.998942413528141</v>
          </cell>
        </row>
      </sheetData>
      <sheetData sheetId="12">
        <row r="4">
          <cell r="J4">
            <v>2.6012846000986629</v>
          </cell>
        </row>
      </sheetData>
      <sheetData sheetId="13">
        <row r="4">
          <cell r="J4">
            <v>138.91652289761296</v>
          </cell>
        </row>
      </sheetData>
      <sheetData sheetId="14">
        <row r="4">
          <cell r="J4">
            <v>4.9356825765323435</v>
          </cell>
        </row>
      </sheetData>
      <sheetData sheetId="15">
        <row r="4">
          <cell r="J4">
            <v>30.762709883677026</v>
          </cell>
        </row>
      </sheetData>
      <sheetData sheetId="16">
        <row r="4">
          <cell r="J4">
            <v>3.9774300343992941</v>
          </cell>
        </row>
      </sheetData>
      <sheetData sheetId="17">
        <row r="4">
          <cell r="J4">
            <v>6.9277606316188063</v>
          </cell>
        </row>
      </sheetData>
      <sheetData sheetId="18">
        <row r="4">
          <cell r="J4">
            <v>9.1130242159573154</v>
          </cell>
        </row>
      </sheetData>
      <sheetData sheetId="19">
        <row r="4">
          <cell r="J4">
            <v>9.126719657533604</v>
          </cell>
        </row>
      </sheetData>
      <sheetData sheetId="20">
        <row r="4">
          <cell r="J4">
            <v>11.435781269673519</v>
          </cell>
        </row>
      </sheetData>
      <sheetData sheetId="21">
        <row r="4">
          <cell r="J4">
            <v>1.3710566563062068</v>
          </cell>
        </row>
      </sheetData>
      <sheetData sheetId="22">
        <row r="4">
          <cell r="J4">
            <v>28.116254340209856</v>
          </cell>
        </row>
      </sheetData>
      <sheetData sheetId="23">
        <row r="4">
          <cell r="J4">
            <v>34.634506902457446</v>
          </cell>
        </row>
      </sheetData>
      <sheetData sheetId="24">
        <row r="4">
          <cell r="J4">
            <v>23.660631878035645</v>
          </cell>
        </row>
      </sheetData>
      <sheetData sheetId="25">
        <row r="4">
          <cell r="J4">
            <v>27.271772177360603</v>
          </cell>
        </row>
      </sheetData>
      <sheetData sheetId="26">
        <row r="4">
          <cell r="J4">
            <v>3.4310698491992695</v>
          </cell>
        </row>
      </sheetData>
      <sheetData sheetId="27">
        <row r="4">
          <cell r="J4">
            <v>182.2437894268715</v>
          </cell>
        </row>
      </sheetData>
      <sheetData sheetId="28">
        <row r="4">
          <cell r="J4">
            <v>0.7586037084699685</v>
          </cell>
        </row>
      </sheetData>
      <sheetData sheetId="29">
        <row r="4">
          <cell r="J4">
            <v>9.7014107319517162</v>
          </cell>
        </row>
      </sheetData>
      <sheetData sheetId="30">
        <row r="4">
          <cell r="J4">
            <v>15.126098160672294</v>
          </cell>
        </row>
      </sheetData>
      <sheetData sheetId="31">
        <row r="4">
          <cell r="J4">
            <v>4.5216299829038826</v>
          </cell>
        </row>
      </sheetData>
      <sheetData sheetId="32">
        <row r="4">
          <cell r="J4">
            <v>2.4866657477998881</v>
          </cell>
        </row>
      </sheetData>
      <sheetData sheetId="33">
        <row r="4">
          <cell r="J4">
            <v>1.6668563887576142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K3" sqref="K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13.11+24.42</f>
        <v>37.53</v>
      </c>
      <c r="J2" t="s">
        <v>6</v>
      </c>
      <c r="K2" s="9">
        <v>16.47</v>
      </c>
      <c r="M2" t="s">
        <v>7</v>
      </c>
      <c r="N2" s="9">
        <f>23.34</f>
        <v>23.34</v>
      </c>
      <c r="P2" t="s">
        <v>8</v>
      </c>
      <c r="Q2" s="10">
        <f>N2+K2+H2</f>
        <v>77.34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2.8507949279891347E-2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2712.9275150827252</v>
      </c>
      <c r="D7" s="20">
        <f>(C7*[1]Feuil1!$K$2-C4)/C4</f>
        <v>1.9897562061174934E-2</v>
      </c>
      <c r="E7" s="31">
        <f>C7-C7/(1+D7)</f>
        <v>52.927515082725677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950.09539069529183</v>
      </c>
    </row>
    <row r="9" spans="2:20">
      <c r="M9" s="17" t="str">
        <f>IF(C13&gt;C7*[2]Params!F8,B13,"Others")</f>
        <v>BTC</v>
      </c>
      <c r="N9" s="18">
        <f>IF(C13&gt;C7*0.1,C13,C7)</f>
        <v>850.3418111830249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182.2437894268715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705.89835663405211</v>
      </c>
    </row>
    <row r="12" spans="2:20">
      <c r="B12" s="7" t="s">
        <v>19</v>
      </c>
      <c r="C12" s="1">
        <f>[2]ETH!J4</f>
        <v>950.09539069529183</v>
      </c>
      <c r="D12" s="20">
        <f>C12/$C$7</f>
        <v>0.3502103854279795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850.3418111830249</v>
      </c>
      <c r="D13" s="20">
        <f t="shared" ref="D13:D50" si="0">C13/$C$7</f>
        <v>0.31344066749129323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182.2437894268715</v>
      </c>
      <c r="D14" s="20">
        <f t="shared" si="0"/>
        <v>6.7176062911254872E-2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138.91652289761296</v>
      </c>
      <c r="D15" s="20">
        <f t="shared" si="0"/>
        <v>5.1205394219084759E-2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79.390000000000015</v>
      </c>
      <c r="D16" s="20">
        <f t="shared" si="0"/>
        <v>2.9263590552502904E-2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2.54890702444335E-2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5</v>
      </c>
      <c r="C18" s="1">
        <f>H$2</f>
        <v>37.53</v>
      </c>
      <c r="D18" s="20">
        <f>C18/$C$7</f>
        <v>1.3833764371273885E-2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47</v>
      </c>
      <c r="C19" s="9">
        <f>[2]AVAX!$J$4</f>
        <v>35.998942413528141</v>
      </c>
      <c r="D19" s="20">
        <f>C19/$C$7</f>
        <v>1.3269408125867464E-2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32</v>
      </c>
      <c r="C20" s="9">
        <f>[2]MATIC!$J$4</f>
        <v>34.634506902457446</v>
      </c>
      <c r="D20" s="20">
        <f t="shared" si="0"/>
        <v>1.2766469693681195E-2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7" t="s">
        <v>49</v>
      </c>
      <c r="C21" s="1">
        <f>[2]LUNC!J4</f>
        <v>28.116254340209856</v>
      </c>
      <c r="D21" s="20">
        <f t="shared" si="0"/>
        <v>1.0363805956442042E-2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42</v>
      </c>
      <c r="C22" s="1">
        <f>[2]DOT!$J$4</f>
        <v>30.762709883677026</v>
      </c>
      <c r="D22" s="20">
        <f t="shared" si="0"/>
        <v>1.133930402218615E-2</v>
      </c>
      <c r="M22" s="17" t="str">
        <f>IF(OR(M21="",M21="Others"),"",IF(C26&gt;C7*[2]Params!F8,B26,"Others"))</f>
        <v/>
      </c>
      <c r="N22" s="18"/>
    </row>
    <row r="23" spans="2:17">
      <c r="B23" s="22" t="s">
        <v>45</v>
      </c>
      <c r="C23" s="9">
        <f>[2]ADA!$J$4</f>
        <v>30.344248743332582</v>
      </c>
      <c r="D23" s="20">
        <f t="shared" si="0"/>
        <v>1.1185056944806464E-2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38</v>
      </c>
      <c r="C24" s="9">
        <f>[2]NEAR!$J$4</f>
        <v>27.271772177360603</v>
      </c>
      <c r="D24" s="20">
        <f t="shared" si="0"/>
        <v>1.0052525187547815E-2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57</v>
      </c>
      <c r="C25" s="9">
        <f>[2]MINA!$J$4</f>
        <v>23.660631878035645</v>
      </c>
      <c r="D25" s="20">
        <f t="shared" si="0"/>
        <v>8.7214390161523218E-3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7</v>
      </c>
      <c r="C26" s="1">
        <f>$N$2</f>
        <v>23.34</v>
      </c>
      <c r="D26" s="20">
        <f t="shared" si="0"/>
        <v>8.6032523428066204E-3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7" t="s">
        <v>22</v>
      </c>
      <c r="C27" s="1">
        <f>-[2]BIGTIME!$C$4</f>
        <v>22.666666666666668</v>
      </c>
      <c r="D27" s="20">
        <f t="shared" si="0"/>
        <v>8.35505797359112E-3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16.47</v>
      </c>
      <c r="D28" s="20">
        <f t="shared" si="0"/>
        <v>6.0709325658108411E-3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18.551155429364837</v>
      </c>
      <c r="D29" s="20">
        <f t="shared" si="0"/>
        <v>6.8380579010048331E-3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15.126098160672294</v>
      </c>
      <c r="D30" s="20">
        <f t="shared" si="0"/>
        <v>5.5755629579403096E-3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11.435781269673519</v>
      </c>
      <c r="D31" s="20">
        <f t="shared" si="0"/>
        <v>4.2152918594748406E-3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10.862567407245511</v>
      </c>
      <c r="D32" s="20">
        <f t="shared" si="0"/>
        <v>4.0040020777754835E-3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9.7014107319517162</v>
      </c>
      <c r="D33" s="20">
        <f t="shared" si="0"/>
        <v>3.5759933422533376E-3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52</v>
      </c>
      <c r="C34" s="9">
        <f>[2]LDO!$J$4</f>
        <v>9.1130242159573154</v>
      </c>
      <c r="D34" s="20">
        <f t="shared" si="0"/>
        <v>3.3591108370174911E-3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54</v>
      </c>
      <c r="C35" s="9">
        <f>[2]LINK!$J$4</f>
        <v>9.126719657533604</v>
      </c>
      <c r="D35" s="20">
        <f t="shared" si="0"/>
        <v>3.3641590520914833E-3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6.8799532442497675</v>
      </c>
      <c r="D36" s="20">
        <f t="shared" si="0"/>
        <v>2.5359885975574903E-3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6.9277606316188063</v>
      </c>
      <c r="D37" s="20">
        <f t="shared" si="0"/>
        <v>2.5536106634266482E-3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1.990469693708473E-3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37</v>
      </c>
      <c r="C39" s="9">
        <f>[2]GRT!$J$4</f>
        <v>4.5216299829038826</v>
      </c>
      <c r="D39" s="20">
        <f t="shared" si="0"/>
        <v>1.6666976753951367E-3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33</v>
      </c>
      <c r="C40" s="1">
        <f>[2]EGLD!$J$4</f>
        <v>3.9774300343992941</v>
      </c>
      <c r="D40" s="20">
        <f t="shared" si="0"/>
        <v>1.4661025819106745E-3</v>
      </c>
    </row>
    <row r="41" spans="2:14">
      <c r="B41" s="22" t="s">
        <v>51</v>
      </c>
      <c r="C41" s="9">
        <f>[2]DOGE!$J$4</f>
        <v>4.9356825765323435</v>
      </c>
      <c r="D41" s="20">
        <f t="shared" si="0"/>
        <v>1.8193197382134407E-3</v>
      </c>
    </row>
    <row r="42" spans="2:14">
      <c r="B42" s="22" t="s">
        <v>56</v>
      </c>
      <c r="C42" s="9">
        <f>[2]SHIB!$J$4</f>
        <v>3.4310698491992695</v>
      </c>
      <c r="D42" s="20">
        <f t="shared" si="0"/>
        <v>1.2647112133014899E-3</v>
      </c>
    </row>
    <row r="43" spans="2:14">
      <c r="B43" s="22" t="s">
        <v>50</v>
      </c>
      <c r="C43" s="9">
        <f>[2]KAVA!$J$4</f>
        <v>2.4866657477998881</v>
      </c>
      <c r="D43" s="20">
        <f t="shared" si="0"/>
        <v>9.1659866840344329E-4</v>
      </c>
    </row>
    <row r="44" spans="2:14">
      <c r="B44" s="22" t="s">
        <v>36</v>
      </c>
      <c r="C44" s="9">
        <f>[2]AMP!$J$4</f>
        <v>2.6012846000986629</v>
      </c>
      <c r="D44" s="20">
        <f t="shared" si="0"/>
        <v>9.5884780763091709E-4</v>
      </c>
    </row>
    <row r="45" spans="2:14">
      <c r="B45" s="22" t="s">
        <v>40</v>
      </c>
      <c r="C45" s="9">
        <f>[2]SHPING!$J$4</f>
        <v>1.6668563887576142</v>
      </c>
      <c r="D45" s="20">
        <f t="shared" si="0"/>
        <v>6.1441243066414426E-4</v>
      </c>
    </row>
    <row r="46" spans="2:14">
      <c r="B46" s="7" t="s">
        <v>27</v>
      </c>
      <c r="C46" s="1">
        <f>[2]Ayman!$E$9</f>
        <v>1.6967935999999999</v>
      </c>
      <c r="D46" s="20">
        <f t="shared" si="0"/>
        <v>6.2544745134786978E-4</v>
      </c>
    </row>
    <row r="47" spans="2:14">
      <c r="B47" s="22" t="s">
        <v>23</v>
      </c>
      <c r="C47" s="9">
        <f>[2]LUNA!J4</f>
        <v>1.3710566563062068</v>
      </c>
      <c r="D47" s="20">
        <f t="shared" si="0"/>
        <v>5.0537902272866262E-4</v>
      </c>
    </row>
    <row r="48" spans="2:14">
      <c r="B48" s="7" t="s">
        <v>28</v>
      </c>
      <c r="C48" s="1">
        <f>[2]ATLAS!O46</f>
        <v>0.83474363470158686</v>
      </c>
      <c r="D48" s="20">
        <f t="shared" si="0"/>
        <v>3.0769109386843794E-4</v>
      </c>
    </row>
    <row r="49" spans="2:4">
      <c r="B49" s="22" t="s">
        <v>43</v>
      </c>
      <c r="C49" s="9">
        <f>[2]TRX!$J$4</f>
        <v>0.7586037084699685</v>
      </c>
      <c r="D49" s="20">
        <f t="shared" si="0"/>
        <v>2.796254983785796E-4</v>
      </c>
    </row>
    <row r="50" spans="2:4">
      <c r="B50" s="7" t="s">
        <v>25</v>
      </c>
      <c r="C50" s="1">
        <f>[2]POLIS!J4</f>
        <v>0.58798034722035986</v>
      </c>
      <c r="D50" s="20">
        <f t="shared" si="0"/>
        <v>2.1673278919227983E-4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C24" sqref="C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2023-07-25T17:15:52Z</dcterms:modified>
</cp:coreProperties>
</file>