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29" i="2"/>
  <c r="N2" i="1"/>
  <c r="K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55" l="1"/>
  <c r="C42"/>
  <c r="C39"/>
  <c r="C52"/>
  <c r="C33"/>
  <c r="C46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36" l="1"/>
  <c r="C22"/>
  <c r="C7" l="1"/>
  <c r="D18" l="1"/>
  <c r="D35"/>
  <c r="D25"/>
  <c r="N9"/>
  <c r="D34"/>
  <c r="D12"/>
  <c r="D13"/>
  <c r="D39"/>
  <c r="D41"/>
  <c r="D24"/>
  <c r="D30"/>
  <c r="D33"/>
  <c r="D28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M10" l="1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<sst xmlns="http://schemas.openxmlformats.org/spreadsheetml/2006/main" count="113" uniqueCount="69">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</sst>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1236.163302691135</c:v>
                </c:pt>
                <c:pt idx="1">
                  <c:v>1236.5548758359155</c:v>
                </c:pt>
                <c:pt idx="2">
                  <c:v>377.61</c:v>
                </c:pt>
                <c:pt idx="3">
                  <c:v>366.67100213498969</c:v>
                </c:pt>
                <c:pt idx="4">
                  <c:v>1156.9913598463897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1236.163302691135</v>
          </cell>
        </row>
      </sheetData>
      <sheetData sheetId="1">
        <row r="4">
          <cell r="J4">
            <v>1236.5548758359155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1.9253968140999214</v>
          </cell>
        </row>
      </sheetData>
      <sheetData sheetId="4">
        <row r="47">
          <cell r="M47">
            <v>146.44</v>
          </cell>
          <cell r="O47">
            <v>1.1157668344514562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2.8548016313016089</v>
          </cell>
        </row>
      </sheetData>
      <sheetData sheetId="8">
        <row r="4">
          <cell r="J4">
            <v>36.290003927437596</v>
          </cell>
        </row>
      </sheetData>
      <sheetData sheetId="9">
        <row r="4">
          <cell r="J4">
            <v>10.652846816038842</v>
          </cell>
        </row>
      </sheetData>
      <sheetData sheetId="10">
        <row r="4">
          <cell r="J4">
            <v>20.132689844026924</v>
          </cell>
        </row>
      </sheetData>
      <sheetData sheetId="11">
        <row r="4">
          <cell r="J4">
            <v>11.295333302974027</v>
          </cell>
        </row>
      </sheetData>
      <sheetData sheetId="12">
        <row r="4">
          <cell r="J4">
            <v>44.264653894084191</v>
          </cell>
        </row>
      </sheetData>
      <sheetData sheetId="13">
        <row r="4">
          <cell r="J4">
            <v>3.2044228885585984</v>
          </cell>
        </row>
      </sheetData>
      <sheetData sheetId="14">
        <row r="4">
          <cell r="J4">
            <v>215.11139943969388</v>
          </cell>
        </row>
      </sheetData>
      <sheetData sheetId="15">
        <row r="4">
          <cell r="J4">
            <v>4.7884636569336889</v>
          </cell>
        </row>
      </sheetData>
      <sheetData sheetId="16">
        <row r="4">
          <cell r="J4">
            <v>41.306739124191608</v>
          </cell>
        </row>
      </sheetData>
      <sheetData sheetId="17">
        <row r="4">
          <cell r="J4">
            <v>5.0969047958549849</v>
          </cell>
        </row>
      </sheetData>
      <sheetData sheetId="18">
        <row r="4">
          <cell r="J4">
            <v>4.0183570669401147</v>
          </cell>
        </row>
      </sheetData>
      <sheetData sheetId="19">
        <row r="4">
          <cell r="J4">
            <v>11.936392764571375</v>
          </cell>
        </row>
      </sheetData>
      <sheetData sheetId="20">
        <row r="4">
          <cell r="J4">
            <v>2.0179346420403026</v>
          </cell>
        </row>
      </sheetData>
      <sheetData sheetId="21">
        <row r="4">
          <cell r="J4">
            <v>15.992826971656799</v>
          </cell>
        </row>
      </sheetData>
      <sheetData sheetId="22">
        <row r="4">
          <cell r="J4">
            <v>9.053279284997231</v>
          </cell>
        </row>
      </sheetData>
      <sheetData sheetId="23">
        <row r="4">
          <cell r="J4">
            <v>10.769006509658237</v>
          </cell>
        </row>
      </sheetData>
      <sheetData sheetId="24">
        <row r="4">
          <cell r="J4">
            <v>4.3492794352366113</v>
          </cell>
        </row>
      </sheetData>
      <sheetData sheetId="25">
        <row r="4">
          <cell r="J4">
            <v>37.807891412230298</v>
          </cell>
        </row>
      </sheetData>
      <sheetData sheetId="26">
        <row r="4">
          <cell r="J4">
            <v>44.011613129588468</v>
          </cell>
        </row>
      </sheetData>
      <sheetData sheetId="27">
        <row r="4">
          <cell r="J4">
            <v>1.4626396927564251</v>
          </cell>
        </row>
      </sheetData>
      <sheetData sheetId="28">
        <row r="4">
          <cell r="J4">
            <v>35.315472844908399</v>
          </cell>
        </row>
      </sheetData>
      <sheetData sheetId="29">
        <row r="4">
          <cell r="J4">
            <v>44.600196477443163</v>
          </cell>
        </row>
      </sheetData>
      <sheetData sheetId="30">
        <row r="4">
          <cell r="J4">
            <v>2.3011051605244077</v>
          </cell>
        </row>
      </sheetData>
      <sheetData sheetId="31">
        <row r="4">
          <cell r="J4">
            <v>12.520286653851368</v>
          </cell>
        </row>
      </sheetData>
      <sheetData sheetId="32">
        <row r="4">
          <cell r="J4">
            <v>2.2328263354271161</v>
          </cell>
        </row>
      </sheetData>
      <sheetData sheetId="33">
        <row r="4">
          <cell r="J4">
            <v>366.67100213498969</v>
          </cell>
        </row>
      </sheetData>
      <sheetData sheetId="34">
        <row r="4">
          <cell r="J4">
            <v>1.041627211316531</v>
          </cell>
        </row>
      </sheetData>
      <sheetData sheetId="35">
        <row r="4">
          <cell r="J4">
            <v>14.650403684090204</v>
          </cell>
        </row>
      </sheetData>
      <sheetData sheetId="36">
        <row r="4">
          <cell r="J4">
            <v>15.882341527357214</v>
          </cell>
        </row>
      </sheetData>
      <sheetData sheetId="37">
        <row r="4">
          <cell r="J4">
            <v>19.72455889034082</v>
          </cell>
        </row>
      </sheetData>
      <sheetData sheetId="38">
        <row r="4">
          <cell r="J4">
            <v>17.363770248473912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D17" sqref="D1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100</f>
        <v>100</v>
      </c>
      <c r="J2" t="s">
        <v>6</v>
      </c>
      <c r="K2" s="9">
        <f>17.52+37.53</f>
        <v>55.05</v>
      </c>
      <c r="M2" t="s">
        <v>59</v>
      </c>
      <c r="N2" s="9">
        <f>377.61</f>
        <v>377.61</v>
      </c>
      <c r="P2" t="s">
        <v>8</v>
      </c>
      <c r="Q2" s="10">
        <f>N2+K2+H2</f>
        <v>532.66000000000008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0.12177895563946142</v>
      </c>
    </row>
    <row r="4" spans="2:20">
      <c r="B4" t="s">
        <v>30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4373.990540508431</v>
      </c>
      <c r="D7" s="20">
        <f>(C7*[1]Feuil1!$K$2-C4)/C4</f>
        <v>0.45161611665305335</v>
      </c>
      <c r="E7" s="31">
        <f>C7-C7/(1+D7)</f>
        <v>1360.8037273216182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1236.163302691135</v>
      </c>
    </row>
    <row r="9" spans="2:20">
      <c r="M9" s="17" t="str">
        <f>IF(C13&gt;C7*Params!F8,B13,"Others")</f>
        <v>BTC</v>
      </c>
      <c r="N9" s="18">
        <f>IF(C13&gt;C7*0.1,C13,C7)</f>
        <v>1236.5548758359155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377.61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366.67100213498969</v>
      </c>
    </row>
    <row r="12" spans="2:20">
      <c r="B12" s="7" t="s">
        <v>19</v>
      </c>
      <c r="C12" s="1">
        <f>[2]ETH!J4</f>
        <v>1236.163302691135</v>
      </c>
      <c r="D12" s="20">
        <f>C12/$C$7</f>
        <v>0.28261682123972859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1156.9913598463897</v>
      </c>
    </row>
    <row r="13" spans="2:20">
      <c r="B13" s="7" t="s">
        <v>4</v>
      </c>
      <c r="C13" s="1">
        <f>[2]BTC!J4</f>
        <v>1236.5548758359155</v>
      </c>
      <c r="D13" s="20">
        <f t="shared" ref="D13:D55" si="0">C13/$C$7</f>
        <v>0.2827063443288057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377.61</v>
      </c>
      <c r="D14" s="20">
        <f t="shared" si="0"/>
        <v>8.6330776553555783E-2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366.67100213498969</v>
      </c>
      <c r="D15" s="20">
        <f t="shared" si="0"/>
        <v>8.3829857138275385E-2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215.11139943969388</v>
      </c>
      <c r="D16" s="20">
        <f t="shared" si="0"/>
        <v>4.9179667273512077E-2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3.3479724897388062E-2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1.7908894088332412E-2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1.4300442449683306E-2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1.2585761100800416E-2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44.011613129588468</v>
      </c>
      <c r="D21" s="20">
        <f t="shared" si="0"/>
        <v>1.0062118955673958E-2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44.264653894084191</v>
      </c>
      <c r="D22" s="20">
        <f t="shared" si="0"/>
        <v>1.0119970192925676E-2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41.306739124191608</v>
      </c>
      <c r="D23" s="20">
        <f t="shared" si="0"/>
        <v>9.4437193545896716E-3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35.315472844908399</v>
      </c>
      <c r="D24" s="20">
        <f t="shared" si="0"/>
        <v>8.0739710152192834E-3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36.290003927437596</v>
      </c>
      <c r="D25" s="20">
        <f t="shared" si="0"/>
        <v>8.2967723847018789E-3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44.600196477443163</v>
      </c>
      <c r="D26" s="20">
        <f t="shared" si="0"/>
        <v>1.0196683340851226E-2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20.132689844026924</v>
      </c>
      <c r="D27" s="20">
        <f t="shared" si="0"/>
        <v>4.6028197037862612E-3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19.72455889034082</v>
      </c>
      <c r="D28" s="20">
        <f t="shared" si="0"/>
        <v>4.5095110992279478E-3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15.882341527357214</v>
      </c>
      <c r="D29" s="20">
        <f t="shared" si="0"/>
        <v>3.6310873058063488E-3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17.363770248473912</v>
      </c>
      <c r="D30" s="20">
        <f t="shared" si="0"/>
        <v>3.9697777321794471E-3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37.807891412230298</v>
      </c>
      <c r="D31" s="20">
        <f t="shared" si="0"/>
        <v>8.6437981660187867E-3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15.992826971656799</v>
      </c>
      <c r="D32" s="20">
        <f t="shared" si="0"/>
        <v>3.6563469498948203E-3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11.936392764571375</v>
      </c>
      <c r="D33" s="20">
        <f t="shared" si="0"/>
        <v>2.7289480061801629E-3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11.295333302974027</v>
      </c>
      <c r="D34" s="20">
        <f t="shared" si="0"/>
        <v>2.5823863125367121E-3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10.769006509658237</v>
      </c>
      <c r="D35" s="20">
        <f t="shared" si="0"/>
        <v>2.4620552810812554E-3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14.650403684090204</v>
      </c>
      <c r="D36" s="20">
        <f t="shared" si="0"/>
        <v>3.3494365267619547E-3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1.7901273282337378E-3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10.652846816038842</v>
      </c>
      <c r="D38" s="20">
        <f t="shared" si="0"/>
        <v>2.4354983663957717E-3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9.053279284997231</v>
      </c>
      <c r="D39" s="20">
        <f t="shared" si="0"/>
        <v>2.069798551495011E-3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100</v>
      </c>
      <c r="D40" s="20">
        <f t="shared" si="0"/>
        <v>2.2862417985105209E-2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5.0969047958549849</v>
      </c>
      <c r="D41" s="20">
        <f t="shared" si="0"/>
        <v>1.16527567873124E-3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4.3492794352366113</v>
      </c>
      <c r="D42" s="20">
        <f t="shared" si="0"/>
        <v>9.9435044382401722E-4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4.7884636569336889</v>
      </c>
      <c r="D43" s="20">
        <f t="shared" si="0"/>
        <v>1.0947585763130341E-3</v>
      </c>
    </row>
    <row r="44" spans="2:14">
      <c r="B44" s="22" t="s">
        <v>37</v>
      </c>
      <c r="C44" s="9">
        <f>[2]GRT!$J$4</f>
        <v>4.0183570669401147</v>
      </c>
      <c r="D44" s="20">
        <f t="shared" si="0"/>
        <v>9.1869358877786288E-4</v>
      </c>
    </row>
    <row r="45" spans="2:14">
      <c r="B45" s="22" t="s">
        <v>56</v>
      </c>
      <c r="C45" s="9">
        <f>[2]SHIB!$J$4</f>
        <v>12.520286653851368</v>
      </c>
      <c r="D45" s="20">
        <f t="shared" si="0"/>
        <v>2.8624402677368422E-3</v>
      </c>
    </row>
    <row r="46" spans="2:14">
      <c r="B46" s="22" t="s">
        <v>36</v>
      </c>
      <c r="C46" s="9">
        <f>[2]AMP!$J$4</f>
        <v>3.2044228885585984</v>
      </c>
      <c r="D46" s="20">
        <f t="shared" si="0"/>
        <v>7.3260855479264882E-4</v>
      </c>
    </row>
    <row r="47" spans="2:14">
      <c r="B47" s="22" t="s">
        <v>62</v>
      </c>
      <c r="C47" s="10">
        <f>[2]SEI!$J$4</f>
        <v>2.3011051605244077</v>
      </c>
      <c r="D47" s="20">
        <f t="shared" si="0"/>
        <v>5.260882800759162E-4</v>
      </c>
    </row>
    <row r="48" spans="2:14">
      <c r="B48" s="22" t="s">
        <v>40</v>
      </c>
      <c r="C48" s="9">
        <f>[2]SHPING!$J$4</f>
        <v>2.2328263354271161</v>
      </c>
      <c r="D48" s="20">
        <f t="shared" si="0"/>
        <v>5.1047808968685449E-4</v>
      </c>
    </row>
    <row r="49" spans="2:4">
      <c r="B49" s="7" t="s">
        <v>25</v>
      </c>
      <c r="C49" s="1">
        <f>[2]POLIS!J4</f>
        <v>1.9253968140999214</v>
      </c>
      <c r="D49" s="20">
        <f t="shared" si="0"/>
        <v>4.4019226751142312E-4</v>
      </c>
    </row>
    <row r="50" spans="2:4">
      <c r="B50" s="22" t="s">
        <v>64</v>
      </c>
      <c r="C50" s="10">
        <f>[2]ACE!$J$4</f>
        <v>2.8548016313016089</v>
      </c>
      <c r="D50" s="20">
        <f t="shared" si="0"/>
        <v>6.5267668159377592E-4</v>
      </c>
    </row>
    <row r="51" spans="2:4">
      <c r="B51" s="7" t="s">
        <v>28</v>
      </c>
      <c r="C51" s="1">
        <f>[2]ATLAS!O47</f>
        <v>1.1157668344514562</v>
      </c>
      <c r="D51" s="20">
        <f t="shared" si="0"/>
        <v>2.5509127743146879E-4</v>
      </c>
    </row>
    <row r="52" spans="2:4">
      <c r="B52" s="22" t="s">
        <v>50</v>
      </c>
      <c r="C52" s="9">
        <f>[2]KAVA!$J$4</f>
        <v>2.0179346420403026</v>
      </c>
      <c r="D52" s="20">
        <f t="shared" si="0"/>
        <v>4.6134865252949055E-4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3.8792804517651412E-4</v>
      </c>
    </row>
    <row r="54" spans="2:4">
      <c r="B54" s="22" t="s">
        <v>63</v>
      </c>
      <c r="C54" s="10">
        <f>[2]MEME!$J$4</f>
        <v>1.4626396927564251</v>
      </c>
      <c r="D54" s="20">
        <f t="shared" si="0"/>
        <v>3.3439480017403251E-4</v>
      </c>
    </row>
    <row r="55" spans="2:4">
      <c r="B55" s="22" t="s">
        <v>43</v>
      </c>
      <c r="C55" s="9">
        <f>[2]TRX!$J$4</f>
        <v>1.041627211316531</v>
      </c>
      <c r="D55" s="20">
        <f t="shared" si="0"/>
        <v>2.3814116689778041E-4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2" t="s">
        <v>68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2024-01-25T10:49:01Z</dcterms:modified>
</cp:coreProperties>
</file>