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9"/>
  <c r="C30" l="1"/>
  <c r="C14"/>
  <c r="C4"/>
  <c r="C42"/>
  <c r="C17"/>
  <c r="C41" l="1"/>
  <c r="C32" l="1"/>
  <c r="C51" l="1"/>
  <c r="C24"/>
  <c r="C48"/>
  <c r="C34"/>
  <c r="C53" l="1"/>
  <c r="C44"/>
  <c r="C36"/>
  <c r="C52"/>
  <c r="C38"/>
  <c r="C28"/>
  <c r="C23"/>
  <c r="C25"/>
  <c r="C49"/>
  <c r="C26"/>
  <c r="C37" l="1"/>
  <c r="C16"/>
  <c r="C20"/>
  <c r="C46" l="1"/>
  <c r="C43"/>
  <c r="C22" l="1"/>
  <c r="C54" l="1"/>
  <c r="C33" l="1"/>
  <c r="C21" l="1"/>
  <c r="C12" l="1"/>
  <c r="C13" l="1"/>
  <c r="C50" l="1"/>
  <c r="C47" l="1"/>
  <c r="C31" l="1"/>
  <c r="C19" l="1"/>
  <c r="C18" l="1"/>
  <c r="C15" l="1"/>
  <c r="C40" l="1"/>
  <c r="C45" l="1"/>
  <c r="C39"/>
  <c r="C35" l="1"/>
  <c r="C27" l="1"/>
  <c r="C7" l="1"/>
  <c r="D22" s="1"/>
  <c r="N8" l="1"/>
  <c r="D17"/>
  <c r="D20"/>
  <c r="D27"/>
  <c r="D21"/>
  <c r="D18"/>
  <c r="D36"/>
  <c r="D33"/>
  <c r="Q3"/>
  <c r="D26"/>
  <c r="D24"/>
  <c r="D14"/>
  <c r="D50"/>
  <c r="D52"/>
  <c r="D48"/>
  <c r="D54"/>
  <c r="D12"/>
  <c r="D29"/>
  <c r="D23"/>
  <c r="D42"/>
  <c r="M9"/>
  <c r="D40"/>
  <c r="D13"/>
  <c r="D41"/>
  <c r="D7"/>
  <c r="E7" s="1"/>
  <c r="D37"/>
  <c r="D31"/>
  <c r="D49"/>
  <c r="D46"/>
  <c r="N9"/>
  <c r="D16"/>
  <c r="D34"/>
  <c r="D28"/>
  <c r="D35"/>
  <c r="D45"/>
  <c r="D43"/>
  <c r="D47"/>
  <c r="D38"/>
  <c r="D53"/>
  <c r="M8"/>
  <c r="D51"/>
  <c r="D19"/>
  <c r="D15"/>
  <c r="D44"/>
  <c r="D32"/>
  <c r="D39"/>
  <c r="D25"/>
  <c r="D30"/>
  <c r="N10" l="1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<sst xmlns="http://schemas.openxmlformats.org/spreadsheetml/2006/main" count="115" uniqueCount="69">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</sst>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2273.5073723666219</c:v>
                </c:pt>
                <c:pt idx="1">
                  <c:v>1658.6379332624065</c:v>
                </c:pt>
                <c:pt idx="2">
                  <c:v>661</c:v>
                </c:pt>
                <c:pt idx="3">
                  <c:v>373.44392435393559</c:v>
                </c:pt>
                <c:pt idx="4">
                  <c:v>1575.2114468755244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2273.5073723666219</v>
          </cell>
        </row>
      </sheetData>
      <sheetData sheetId="1">
        <row r="4">
          <cell r="J4">
            <v>1658.6379332624065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3.2114710770136807</v>
          </cell>
        </row>
      </sheetData>
      <sheetData sheetId="4">
        <row r="47">
          <cell r="M47">
            <v>141.75</v>
          </cell>
          <cell r="O47">
            <v>0.85535313954220626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4.079301025815071</v>
          </cell>
        </row>
      </sheetData>
      <sheetData sheetId="7">
        <row r="4">
          <cell r="J4">
            <v>62.524900150023612</v>
          </cell>
        </row>
      </sheetData>
      <sheetData sheetId="8">
        <row r="4">
          <cell r="J4">
            <v>12.659112612969531</v>
          </cell>
        </row>
      </sheetData>
      <sheetData sheetId="9">
        <row r="4">
          <cell r="J4">
            <v>2.9912344381594353</v>
          </cell>
        </row>
      </sheetData>
      <sheetData sheetId="10">
        <row r="4">
          <cell r="J4">
            <v>40.882967873107432</v>
          </cell>
        </row>
      </sheetData>
      <sheetData sheetId="11">
        <row r="4">
          <cell r="J4">
            <v>14.905056185301987</v>
          </cell>
        </row>
      </sheetData>
      <sheetData sheetId="12">
        <row r="4">
          <cell r="J4">
            <v>68.875903690403902</v>
          </cell>
        </row>
      </sheetData>
      <sheetData sheetId="13">
        <row r="4">
          <cell r="J4">
            <v>311.67905469730368</v>
          </cell>
        </row>
      </sheetData>
      <sheetData sheetId="14">
        <row r="4">
          <cell r="J4">
            <v>5.2451993610414549</v>
          </cell>
        </row>
      </sheetData>
      <sheetData sheetId="15">
        <row r="4">
          <cell r="J4">
            <v>64.348306687813434</v>
          </cell>
        </row>
      </sheetData>
      <sheetData sheetId="16">
        <row r="4">
          <cell r="J4">
            <v>6.7694543700047856</v>
          </cell>
        </row>
      </sheetData>
      <sheetData sheetId="17">
        <row r="4">
          <cell r="J4">
            <v>8.6076297754365552</v>
          </cell>
        </row>
      </sheetData>
      <sheetData sheetId="18">
        <row r="4">
          <cell r="J4">
            <v>14.631484796947335</v>
          </cell>
        </row>
      </sheetData>
      <sheetData sheetId="19">
        <row r="4">
          <cell r="J4">
            <v>2.8256086735732899</v>
          </cell>
        </row>
      </sheetData>
      <sheetData sheetId="20">
        <row r="4">
          <cell r="J4">
            <v>20.30493917851112</v>
          </cell>
        </row>
      </sheetData>
      <sheetData sheetId="21">
        <row r="4">
          <cell r="J4">
            <v>14.989305487053093</v>
          </cell>
        </row>
      </sheetData>
      <sheetData sheetId="22">
        <row r="4">
          <cell r="J4">
            <v>12.055402597527451</v>
          </cell>
        </row>
      </sheetData>
      <sheetData sheetId="23">
        <row r="4">
          <cell r="J4">
            <v>6.3674182852310963</v>
          </cell>
        </row>
      </sheetData>
      <sheetData sheetId="24">
        <row r="4">
          <cell r="J4">
            <v>41.667970119593022</v>
          </cell>
        </row>
      </sheetData>
      <sheetData sheetId="25">
        <row r="4">
          <cell r="J4">
            <v>71.476248691121526</v>
          </cell>
        </row>
      </sheetData>
      <sheetData sheetId="26">
        <row r="4">
          <cell r="J4">
            <v>2.8403946480111655</v>
          </cell>
        </row>
      </sheetData>
      <sheetData sheetId="27">
        <row r="4">
          <cell r="J4">
            <v>49.112780173205181</v>
          </cell>
        </row>
      </sheetData>
      <sheetData sheetId="28">
        <row r="4">
          <cell r="J4">
            <v>75.524381298984494</v>
          </cell>
        </row>
      </sheetData>
      <sheetData sheetId="29">
        <row r="4">
          <cell r="J4">
            <v>3.2061090862875088</v>
          </cell>
        </row>
      </sheetData>
      <sheetData sheetId="30">
        <row r="4">
          <cell r="J4">
            <v>20.852741833535624</v>
          </cell>
        </row>
      </sheetData>
      <sheetData sheetId="31">
        <row r="4">
          <cell r="J4">
            <v>3.4090916489383916</v>
          </cell>
        </row>
      </sheetData>
      <sheetData sheetId="32">
        <row r="4">
          <cell r="J4">
            <v>373.44392435393559</v>
          </cell>
        </row>
      </sheetData>
      <sheetData sheetId="33">
        <row r="4">
          <cell r="J4">
            <v>1.3209326632311875</v>
          </cell>
        </row>
      </sheetData>
      <sheetData sheetId="34">
        <row r="4">
          <cell r="J4">
            <v>21.580176797429274</v>
          </cell>
        </row>
      </sheetData>
      <sheetData sheetId="35">
        <row r="4">
          <cell r="J4">
            <v>19.713582687202528</v>
          </cell>
        </row>
      </sheetData>
      <sheetData sheetId="36">
        <row r="4">
          <cell r="J4">
            <v>20.981788897045593</v>
          </cell>
        </row>
      </sheetData>
      <sheetData sheetId="37">
        <row r="4">
          <cell r="J4">
            <v>24.939477561492271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N40" sqref="N4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32.66</f>
        <v>32.659999999999997</v>
      </c>
      <c r="J2" t="s">
        <v>6</v>
      </c>
      <c r="K2" s="9">
        <f>19.43+249.13</f>
        <v>268.56</v>
      </c>
      <c r="M2" t="s">
        <v>58</v>
      </c>
      <c r="N2" s="9">
        <f>581+80</f>
        <v>661</v>
      </c>
      <c r="P2" t="s">
        <v>8</v>
      </c>
      <c r="Q2" s="10">
        <f>N2+K2+H2</f>
        <v>962.21999999999991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0.14708794222420102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6541.8006768584846</v>
      </c>
      <c r="D7" s="20">
        <f>(C7*[1]Feuil1!$K$2-C4)/C4</f>
        <v>1.1556076728903315</v>
      </c>
      <c r="E7" s="31">
        <f>C7-C7/(1+D7)</f>
        <v>3507.0180681628326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2273.5073723666219</v>
      </c>
    </row>
    <row r="9" spans="2:20">
      <c r="M9" s="17" t="str">
        <f>IF(C13&gt;C7*Params!F8,B13,"Others")</f>
        <v>BTC</v>
      </c>
      <c r="N9" s="18">
        <f>IF(C13&gt;C7*0.1,C13,C7)</f>
        <v>1658.6379332624065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IF(OR(M9="",M9="Others"),"",IF(C14&gt;$C$7*Params!F8,C14,SUM(C14:C52)))</f>
        <v>661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373.44392435393559</v>
      </c>
    </row>
    <row r="12" spans="2:20">
      <c r="B12" s="7" t="s">
        <v>19</v>
      </c>
      <c r="C12" s="1">
        <f>[2]ETH!J4</f>
        <v>2273.5073723666219</v>
      </c>
      <c r="D12" s="20">
        <f>C12/$C$7</f>
        <v>0.34753540877653427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1575.2114468755244</v>
      </c>
    </row>
    <row r="13" spans="2:20">
      <c r="B13" s="7" t="s">
        <v>4</v>
      </c>
      <c r="C13" s="1">
        <f>[2]BTC!J4</f>
        <v>1658.6379332624065</v>
      </c>
      <c r="D13" s="20">
        <f t="shared" ref="D13:D51" si="0">C13/$C$7</f>
        <v>0.25354455373882173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58</v>
      </c>
      <c r="C14" s="1">
        <f>$N$2</f>
        <v>661</v>
      </c>
      <c r="D14" s="20">
        <f t="shared" si="0"/>
        <v>0.10104251606721631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373.44392435393559</v>
      </c>
      <c r="D15" s="20">
        <f t="shared" si="0"/>
        <v>5.7085799889163166E-2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311.67905469730368</v>
      </c>
      <c r="D16" s="20">
        <f t="shared" si="0"/>
        <v>4.7644229791326931E-2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6</v>
      </c>
      <c r="C17" s="1">
        <f>$K$2</f>
        <v>268.56</v>
      </c>
      <c r="D17" s="20">
        <f t="shared" si="0"/>
        <v>4.1052916966734666E-2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2.1668345919104257E-2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22" t="s">
        <v>37</v>
      </c>
      <c r="C19" s="9">
        <f>[2]NEAR!$J$4</f>
        <v>75.524381298984494</v>
      </c>
      <c r="D19" s="20">
        <f>C19/$C$7</f>
        <v>1.1544891847003348E-2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31</v>
      </c>
      <c r="C20" s="9">
        <f>[2]MATIC!$J$4</f>
        <v>71.476248691121526</v>
      </c>
      <c r="D20" s="20">
        <f t="shared" si="0"/>
        <v>1.0926081704685319E-2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68.875903690403902</v>
      </c>
      <c r="D21" s="20">
        <f t="shared" si="0"/>
        <v>1.0528584879397397E-2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41</v>
      </c>
      <c r="C22" s="1">
        <f>[2]DOT!$J$4</f>
        <v>64.348306687813434</v>
      </c>
      <c r="D22" s="20">
        <f t="shared" si="0"/>
        <v>9.8364823183079448E-3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44</v>
      </c>
      <c r="C23" s="9">
        <f>[2]ADA!$J$4</f>
        <v>62.524900150023612</v>
      </c>
      <c r="D23" s="20">
        <f t="shared" si="0"/>
        <v>9.5577507231616593E-3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56</v>
      </c>
      <c r="C24" s="9">
        <f>[2]MINA!$J$4</f>
        <v>49.112780173205181</v>
      </c>
      <c r="D24" s="20">
        <f t="shared" si="0"/>
        <v>7.5075323445639146E-3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22</v>
      </c>
      <c r="C25" s="1">
        <f>-[2]BIGTIME!$C$4</f>
        <v>45.666666666666664</v>
      </c>
      <c r="D25" s="20">
        <f t="shared" si="0"/>
        <v>6.9807487146790895E-3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6.6205013175055054E-3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7" t="s">
        <v>48</v>
      </c>
      <c r="C27" s="1">
        <f>[2]LUNC!J4</f>
        <v>41.667970119593022</v>
      </c>
      <c r="D27" s="20">
        <f t="shared" si="0"/>
        <v>6.3694955223861831E-3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47</v>
      </c>
      <c r="C28" s="9">
        <f>[2]APE!$J$4</f>
        <v>40.882967873107432</v>
      </c>
      <c r="D28" s="20">
        <f t="shared" si="0"/>
        <v>6.2494976372071799E-3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7" t="s">
        <v>5</v>
      </c>
      <c r="C29" s="1">
        <f>H$2</f>
        <v>32.659999999999997</v>
      </c>
      <c r="D29" s="20">
        <f t="shared" si="0"/>
        <v>4.9925091902500518E-3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64</v>
      </c>
      <c r="C30" s="10">
        <f>[2]DYDX!$J$4</f>
        <v>24.939477561492271</v>
      </c>
      <c r="D30" s="20">
        <f t="shared" si="0"/>
        <v>3.812326115302668E-3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54</v>
      </c>
      <c r="C31" s="9">
        <f>[2]UNI!$J$4</f>
        <v>21.580176797429274</v>
      </c>
      <c r="D31" s="20">
        <f t="shared" si="0"/>
        <v>3.2988129512671956E-3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65</v>
      </c>
      <c r="C32" s="10">
        <f>[2]TIA!$J$4</f>
        <v>20.981788897045593</v>
      </c>
      <c r="D32" s="20">
        <f t="shared" si="0"/>
        <v>3.2073415155047962E-3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20.30493917851112</v>
      </c>
      <c r="D33" s="20">
        <f t="shared" si="0"/>
        <v>3.10387616216121E-3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19.713582687202528</v>
      </c>
      <c r="D34" s="20">
        <f t="shared" si="0"/>
        <v>3.0134795694615113E-3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20.852741833535624</v>
      </c>
      <c r="D35" s="20">
        <f t="shared" si="0"/>
        <v>3.1876149799705553E-3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53</v>
      </c>
      <c r="C36" s="9">
        <f>[2]LINK!$J$4</f>
        <v>14.989305487053093</v>
      </c>
      <c r="D36" s="20">
        <f t="shared" si="0"/>
        <v>2.2913118615914916E-3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14.905056185301987</v>
      </c>
      <c r="D37" s="20">
        <f t="shared" si="0"/>
        <v>2.2784332512649592E-3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52</v>
      </c>
      <c r="C38" s="9">
        <f>[2]ICP!$J$4</f>
        <v>14.631484796947335</v>
      </c>
      <c r="D38" s="20">
        <f t="shared" si="0"/>
        <v>2.2366142778862063E-3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12.659112612969531</v>
      </c>
      <c r="D39" s="20">
        <f t="shared" si="0"/>
        <v>1.9351113306999615E-3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43</v>
      </c>
      <c r="C40" s="9">
        <f>[2]LTC!$J$4</f>
        <v>12.055402597527451</v>
      </c>
      <c r="D40" s="20">
        <f t="shared" si="0"/>
        <v>1.8428263398750813E-3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36</v>
      </c>
      <c r="C41" s="9">
        <f>[2]GRT!$J$4</f>
        <v>8.6076297754365552</v>
      </c>
      <c r="D41" s="20">
        <f t="shared" si="0"/>
        <v>1.3157890618535517E-3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7" t="s">
        <v>1</v>
      </c>
      <c r="C42" s="1">
        <f>$T$2</f>
        <v>7.83</v>
      </c>
      <c r="D42" s="20">
        <f t="shared" si="0"/>
        <v>1.1969181555314731E-3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32</v>
      </c>
      <c r="C43" s="1">
        <f>[2]EGLD!$J$4</f>
        <v>6.7694543700047856</v>
      </c>
      <c r="D43" s="20">
        <f t="shared" si="0"/>
        <v>1.0347998516603573E-3</v>
      </c>
    </row>
    <row r="44" spans="2:14">
      <c r="B44" s="22" t="s">
        <v>23</v>
      </c>
      <c r="C44" s="9">
        <f>[2]LUNA!J4</f>
        <v>6.3674182852310963</v>
      </c>
      <c r="D44" s="20">
        <f t="shared" si="0"/>
        <v>9.7334336519236007E-4</v>
      </c>
    </row>
    <row r="45" spans="2:14">
      <c r="B45" s="22" t="s">
        <v>50</v>
      </c>
      <c r="C45" s="9">
        <f>[2]DOGE!$J$4</f>
        <v>5.2451993610414549</v>
      </c>
      <c r="D45" s="20">
        <f t="shared" si="0"/>
        <v>8.0179748973340989E-4</v>
      </c>
    </row>
    <row r="46" spans="2:14">
      <c r="B46" s="22" t="s">
        <v>63</v>
      </c>
      <c r="C46" s="10">
        <f>[2]ACE!$J$4</f>
        <v>4.079301025815071</v>
      </c>
      <c r="D46" s="20">
        <f t="shared" si="0"/>
        <v>6.2357464363680987E-4</v>
      </c>
    </row>
    <row r="47" spans="2:14">
      <c r="B47" s="22" t="s">
        <v>39</v>
      </c>
      <c r="C47" s="9">
        <f>[2]SHPING!$J$4</f>
        <v>3.4090916489383916</v>
      </c>
      <c r="D47" s="20">
        <f t="shared" si="0"/>
        <v>5.2112435357408535E-4</v>
      </c>
    </row>
    <row r="48" spans="2:14">
      <c r="B48" s="22" t="s">
        <v>61</v>
      </c>
      <c r="C48" s="10">
        <f>[2]SEI!$J$4</f>
        <v>3.2061090862875088</v>
      </c>
      <c r="D48" s="20">
        <f t="shared" si="0"/>
        <v>4.900958076618061E-4</v>
      </c>
    </row>
    <row r="49" spans="2:4">
      <c r="B49" s="7" t="s">
        <v>25</v>
      </c>
      <c r="C49" s="1">
        <f>[2]POLIS!J4</f>
        <v>3.2114710770136807</v>
      </c>
      <c r="D49" s="20">
        <f t="shared" si="0"/>
        <v>4.9091545824289759E-4</v>
      </c>
    </row>
    <row r="50" spans="2:4">
      <c r="B50" s="22" t="s">
        <v>35</v>
      </c>
      <c r="C50" s="9">
        <f>[2]AMP!$J$4</f>
        <v>2.9912344381594353</v>
      </c>
      <c r="D50" s="20">
        <f t="shared" si="0"/>
        <v>4.5724940057267097E-4</v>
      </c>
    </row>
    <row r="51" spans="2:4">
      <c r="B51" s="22" t="s">
        <v>62</v>
      </c>
      <c r="C51" s="10">
        <f>[2]MEME!$J$4</f>
        <v>2.8403946480111655</v>
      </c>
      <c r="D51" s="20">
        <f t="shared" si="0"/>
        <v>4.3419156105734252E-4</v>
      </c>
    </row>
    <row r="52" spans="2:4">
      <c r="B52" s="22" t="s">
        <v>49</v>
      </c>
      <c r="C52" s="9">
        <f>[2]KAVA!$J$4</f>
        <v>2.8256086735732899</v>
      </c>
      <c r="D52" s="20">
        <f>C52/$C$7</f>
        <v>4.3193133101239776E-4</v>
      </c>
    </row>
    <row r="53" spans="2:4">
      <c r="B53" s="22" t="s">
        <v>42</v>
      </c>
      <c r="C53" s="9">
        <f>[2]TRX!$J$4</f>
        <v>1.3209326632311875</v>
      </c>
      <c r="D53" s="20">
        <f>C53/$C$7</f>
        <v>2.0192187571595779E-4</v>
      </c>
    </row>
    <row r="54" spans="2:4">
      <c r="B54" s="7" t="s">
        <v>27</v>
      </c>
      <c r="C54" s="1">
        <f>[2]ATLAS!O47</f>
        <v>0.85535313954220626</v>
      </c>
      <c r="D54" s="20">
        <f>C54/$C$7</f>
        <v>1.3075194152093389E-4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2" sqref="K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2024-03-02T19:42:50Z</dcterms:modified>
</cp:coreProperties>
</file>