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2"/>
  <c r="C28"/>
  <c r="C49"/>
  <c r="C33"/>
  <c r="C35" l="1"/>
  <c r="C54" l="1"/>
  <c r="C44"/>
  <c r="C40"/>
  <c r="C50"/>
  <c r="C36"/>
  <c r="C46"/>
  <c r="C29"/>
  <c r="C27"/>
  <c r="C20"/>
  <c r="C51"/>
  <c r="C25"/>
  <c r="C37" l="1"/>
  <c r="C16"/>
  <c r="C23"/>
  <c r="C47" l="1"/>
  <c r="C43"/>
  <c r="C42"/>
  <c r="C13"/>
  <c r="C24" l="1"/>
  <c r="C53" l="1"/>
  <c r="C12" l="1"/>
  <c r="C17"/>
  <c r="C39" l="1"/>
  <c r="C32" l="1"/>
  <c r="C22" l="1"/>
  <c r="C26" l="1"/>
  <c r="C34" l="1"/>
  <c r="C21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<sst xmlns="http://schemas.openxmlformats.org/spreadsheetml/2006/main" count="112" uniqueCount="68">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</sst>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1346.3089415453226</c:v>
                </c:pt>
                <c:pt idx="1">
                  <c:v>1293.4041704742394</c:v>
                </c:pt>
                <c:pt idx="2">
                  <c:v>415.69590157561396</c:v>
                </c:pt>
                <c:pt idx="3">
                  <c:v>388.7</c:v>
                </c:pt>
                <c:pt idx="4">
                  <c:v>1355.570344438557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1293.4041704742394</v>
          </cell>
        </row>
      </sheetData>
      <sheetData sheetId="1">
        <row r="4">
          <cell r="J4">
            <v>1346.3089415453226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1.9625876779419276</v>
          </cell>
        </row>
      </sheetData>
      <sheetData sheetId="4">
        <row r="47">
          <cell r="M47">
            <v>146.44</v>
          </cell>
          <cell r="O47">
            <v>1.2795754314468972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2.919090960618743</v>
          </cell>
        </row>
      </sheetData>
      <sheetData sheetId="7">
        <row r="4">
          <cell r="J4">
            <v>41.900573111843954</v>
          </cell>
        </row>
      </sheetData>
      <sheetData sheetId="8">
        <row r="4">
          <cell r="J4">
            <v>10.900827200968845</v>
          </cell>
        </row>
      </sheetData>
      <sheetData sheetId="9">
        <row r="4">
          <cell r="J4">
            <v>23.474494905968282</v>
          </cell>
        </row>
      </sheetData>
      <sheetData sheetId="10">
        <row r="4">
          <cell r="J4">
            <v>11.240159203525319</v>
          </cell>
        </row>
      </sheetData>
      <sheetData sheetId="11">
        <row r="4">
          <cell r="J4">
            <v>54.597940766544546</v>
          </cell>
        </row>
      </sheetData>
      <sheetData sheetId="12">
        <row r="4">
          <cell r="J4">
            <v>3.408295927754911</v>
          </cell>
        </row>
      </sheetData>
      <sheetData sheetId="13">
        <row r="4">
          <cell r="J4">
            <v>224.1025883246491</v>
          </cell>
        </row>
      </sheetData>
      <sheetData sheetId="14">
        <row r="4">
          <cell r="J4">
            <v>4.8584783772627897</v>
          </cell>
        </row>
      </sheetData>
      <sheetData sheetId="15">
        <row r="4">
          <cell r="J4">
            <v>45.887557629425828</v>
          </cell>
        </row>
      </sheetData>
      <sheetData sheetId="16">
        <row r="4">
          <cell r="J4">
            <v>5.6669357824781006</v>
          </cell>
        </row>
      </sheetData>
      <sheetData sheetId="17">
        <row r="4">
          <cell r="J4">
            <v>4.2455503204351084</v>
          </cell>
        </row>
      </sheetData>
      <sheetData sheetId="18">
        <row r="4">
          <cell r="J4">
            <v>14.584345551567553</v>
          </cell>
        </row>
      </sheetData>
      <sheetData sheetId="19">
        <row r="4">
          <cell r="J4">
            <v>2.0833455165364172</v>
          </cell>
        </row>
      </sheetData>
      <sheetData sheetId="20">
        <row r="4">
          <cell r="J4">
            <v>15.936109252267569</v>
          </cell>
        </row>
      </sheetData>
      <sheetData sheetId="21">
        <row r="4">
          <cell r="J4">
            <v>12.17733157988174</v>
          </cell>
        </row>
      </sheetData>
      <sheetData sheetId="22">
        <row r="4">
          <cell r="J4">
            <v>11.236329898285108</v>
          </cell>
        </row>
      </sheetData>
      <sheetData sheetId="23">
        <row r="4">
          <cell r="J4">
            <v>4.5390998132334346</v>
          </cell>
        </row>
      </sheetData>
      <sheetData sheetId="24">
        <row r="4">
          <cell r="J4">
            <v>38.311795829982842</v>
          </cell>
        </row>
      </sheetData>
      <sheetData sheetId="25">
        <row r="4">
          <cell r="J4">
            <v>49.408581055847783</v>
          </cell>
        </row>
      </sheetData>
      <sheetData sheetId="26">
        <row r="4">
          <cell r="J4">
            <v>1.4286904373987539</v>
          </cell>
        </row>
      </sheetData>
      <sheetData sheetId="27">
        <row r="4">
          <cell r="J4">
            <v>42.257430749146302</v>
          </cell>
        </row>
      </sheetData>
      <sheetData sheetId="28">
        <row r="4">
          <cell r="J4">
            <v>49.066635282205645</v>
          </cell>
        </row>
      </sheetData>
      <sheetData sheetId="29">
        <row r="4">
          <cell r="J4">
            <v>2.3199228718861553</v>
          </cell>
        </row>
      </sheetData>
      <sheetData sheetId="30">
        <row r="4">
          <cell r="J4">
            <v>13.849688673235582</v>
          </cell>
        </row>
      </sheetData>
      <sheetData sheetId="31">
        <row r="4">
          <cell r="J4">
            <v>2.2684981968052456</v>
          </cell>
        </row>
      </sheetData>
      <sheetData sheetId="32">
        <row r="4">
          <cell r="J4">
            <v>415.69590157561396</v>
          </cell>
        </row>
      </sheetData>
      <sheetData sheetId="33">
        <row r="4">
          <cell r="J4">
            <v>1.0947541142001562</v>
          </cell>
        </row>
      </sheetData>
      <sheetData sheetId="34">
        <row r="4">
          <cell r="J4">
            <v>16.501389442437034</v>
          </cell>
        </row>
      </sheetData>
      <sheetData sheetId="35">
        <row r="4">
          <cell r="J4">
            <v>16.168677638623649</v>
          </cell>
        </row>
      </sheetData>
      <sheetData sheetId="36">
        <row r="4">
          <cell r="J4">
            <v>22.733661133638449</v>
          </cell>
        </row>
      </sheetData>
      <sheetData sheetId="37">
        <row r="4">
          <cell r="J4">
            <v>18.262735113847274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388.7</f>
        <v>388.7</v>
      </c>
      <c r="P2" t="s">
        <v>8</v>
      </c>
      <c r="Q2" s="10">
        <f>N2+K2+H2</f>
        <v>706.34999999999991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0.14716608075447923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4799.6793580337362</v>
      </c>
      <c r="D7" s="20">
        <f>(C7*[1]Feuil1!$K$2-C4)/C4</f>
        <v>0.61039569999673138</v>
      </c>
      <c r="E7" s="31">
        <f>C7-C7/(1+D7)</f>
        <v>1819.2445754250402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1346.3089415453226</v>
      </c>
    </row>
    <row r="9" spans="2:20">
      <c r="M9" s="17" t="str">
        <f>IF(C13&gt;C7*Params!F8,B13,"Others")</f>
        <v>ETH</v>
      </c>
      <c r="N9" s="18">
        <f>IF(C13&gt;C7*0.1,C13,C7)</f>
        <v>1293.4041704742394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415.69590157561396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388.7</v>
      </c>
    </row>
    <row r="12" spans="2:20">
      <c r="B12" s="7" t="s">
        <v>4</v>
      </c>
      <c r="C12" s="1">
        <f>[2]BTC!J4</f>
        <v>1346.3089415453226</v>
      </c>
      <c r="D12" s="20">
        <f>C12/$C$7</f>
        <v>0.2804997669879471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1355.570344438557</v>
      </c>
    </row>
    <row r="13" spans="2:20">
      <c r="B13" s="7" t="s">
        <v>19</v>
      </c>
      <c r="C13" s="1">
        <f>[2]ETH!J4</f>
        <v>1293.4041704742394</v>
      </c>
      <c r="D13" s="20">
        <f t="shared" ref="D13:D51" si="0">C13/$C$7</f>
        <v>0.26947720336970649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415.69590157561396</v>
      </c>
      <c r="D14" s="20">
        <f t="shared" si="0"/>
        <v>8.6609098351501185E-2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388.7</v>
      </c>
      <c r="D15" s="20">
        <f t="shared" si="0"/>
        <v>8.0984576469549208E-2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224.1025883246491</v>
      </c>
      <c r="D16" s="20">
        <f t="shared" si="0"/>
        <v>4.6691158222797666E-2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3.0510371438643651E-2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6</v>
      </c>
      <c r="C18" s="1">
        <f>$K$2</f>
        <v>266.64999999999998</v>
      </c>
      <c r="D18" s="20">
        <f>C18/$C$7</f>
        <v>5.5555794483162585E-2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5</v>
      </c>
      <c r="C19" s="1">
        <f>H$2</f>
        <v>51</v>
      </c>
      <c r="D19" s="20">
        <f>C19/$C$7</f>
        <v>1.0625709801767455E-2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7" t="s">
        <v>22</v>
      </c>
      <c r="C20" s="1">
        <f>-[2]BIGTIME!$C$4</f>
        <v>69.666666666666671</v>
      </c>
      <c r="D20" s="20">
        <f t="shared" si="0"/>
        <v>1.4514858487381689E-2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54.597940766544546</v>
      </c>
      <c r="D21" s="20">
        <f t="shared" si="0"/>
        <v>1.1375330869791986E-2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49.066635282205645</v>
      </c>
      <c r="D22" s="20">
        <f t="shared" si="0"/>
        <v>1.0222898577605518E-2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31</v>
      </c>
      <c r="C23" s="9">
        <f>[2]MATIC!$J$4</f>
        <v>49.408581055847783</v>
      </c>
      <c r="D23" s="20">
        <f t="shared" si="0"/>
        <v>1.029414203954007E-2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45.887557629425828</v>
      </c>
      <c r="D24" s="20">
        <f t="shared" si="0"/>
        <v>9.5605464878854712E-3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9.0235194414617359E-3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48</v>
      </c>
      <c r="C26" s="1">
        <f>[2]LUNC!J4</f>
        <v>38.311795829982842</v>
      </c>
      <c r="D26" s="20">
        <f t="shared" si="0"/>
        <v>7.9821573426267101E-3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41.900573111843954</v>
      </c>
      <c r="D27" s="20">
        <f t="shared" si="0"/>
        <v>8.7298692238077288E-3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42.257430749146302</v>
      </c>
      <c r="D28" s="20">
        <f t="shared" si="0"/>
        <v>8.8042195315433981E-3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23.474494905968282</v>
      </c>
      <c r="D29" s="20">
        <f t="shared" si="0"/>
        <v>4.8908464826252426E-3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22.733661133638449</v>
      </c>
      <c r="D30" s="20">
        <f t="shared" si="0"/>
        <v>4.7364958027012139E-3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18.262735113847274</v>
      </c>
      <c r="D31" s="20">
        <f t="shared" si="0"/>
        <v>3.8049906569860722E-3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51</v>
      </c>
      <c r="C32" s="9">
        <f>[2]LDO!$J$4</f>
        <v>15.936109252267569</v>
      </c>
      <c r="D32" s="20">
        <f t="shared" si="0"/>
        <v>3.3202445545854223E-3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40</v>
      </c>
      <c r="C33" s="1">
        <f>[2]XRP!$J$4</f>
        <v>16.168677638623649</v>
      </c>
      <c r="D33" s="20">
        <f t="shared" si="0"/>
        <v>3.3686995385557176E-3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54</v>
      </c>
      <c r="C34" s="9">
        <f>[2]UNI!$J$4</f>
        <v>16.501389442437034</v>
      </c>
      <c r="D34" s="20">
        <f t="shared" si="0"/>
        <v>3.4380191282604943E-3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13.849688673235582</v>
      </c>
      <c r="D35" s="20">
        <f t="shared" si="0"/>
        <v>2.8855445624828831E-3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14.584345551567553</v>
      </c>
      <c r="D36" s="20">
        <f t="shared" si="0"/>
        <v>3.0386083035226458E-3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11.240159203525319</v>
      </c>
      <c r="D37" s="20">
        <f t="shared" si="0"/>
        <v>2.3418562710259935E-3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11.236329898285108</v>
      </c>
      <c r="D38" s="20">
        <f t="shared" si="0"/>
        <v>2.3410584458058979E-3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10.900827200968845</v>
      </c>
      <c r="D39" s="20">
        <f t="shared" si="0"/>
        <v>2.2711573811119204E-3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12.17733157988174</v>
      </c>
      <c r="D40" s="20">
        <f t="shared" si="0"/>
        <v>2.5371135593670936E-3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1.631358975447827E-3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5.6669357824781006</v>
      </c>
      <c r="D42" s="20">
        <f t="shared" si="0"/>
        <v>1.1806904919581232E-3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4.8584783772627897</v>
      </c>
      <c r="D43" s="20">
        <f t="shared" si="0"/>
        <v>1.0122506140187542E-3</v>
      </c>
    </row>
    <row r="44" spans="2:14">
      <c r="B44" s="22" t="s">
        <v>23</v>
      </c>
      <c r="C44" s="9">
        <f>[2]LUNA!J4</f>
        <v>4.5390998132334346</v>
      </c>
      <c r="D44" s="20">
        <f t="shared" si="0"/>
        <v>9.457089681701046E-4</v>
      </c>
    </row>
    <row r="45" spans="2:14">
      <c r="B45" s="22" t="s">
        <v>36</v>
      </c>
      <c r="C45" s="9">
        <f>[2]GRT!$J$4</f>
        <v>4.2455503204351084</v>
      </c>
      <c r="D45" s="20">
        <f t="shared" si="0"/>
        <v>8.8454873830871167E-4</v>
      </c>
    </row>
    <row r="46" spans="2:14">
      <c r="B46" s="22" t="s">
        <v>35</v>
      </c>
      <c r="C46" s="9">
        <f>[2]AMP!$J$4</f>
        <v>3.408295927754911</v>
      </c>
      <c r="D46" s="20">
        <f t="shared" si="0"/>
        <v>7.101090871935189E-4</v>
      </c>
    </row>
    <row r="47" spans="2:14">
      <c r="B47" s="22" t="s">
        <v>63</v>
      </c>
      <c r="C47" s="10">
        <f>[2]ACE!$J$4</f>
        <v>2.919090960618743</v>
      </c>
      <c r="D47" s="20">
        <f t="shared" si="0"/>
        <v>6.0818457710779125E-4</v>
      </c>
    </row>
    <row r="48" spans="2:14">
      <c r="B48" s="22" t="s">
        <v>39</v>
      </c>
      <c r="C48" s="9">
        <f>[2]SHPING!$J$4</f>
        <v>2.2684981968052456</v>
      </c>
      <c r="D48" s="20">
        <f t="shared" si="0"/>
        <v>4.726353632369666E-4</v>
      </c>
    </row>
    <row r="49" spans="2:4">
      <c r="B49" s="22" t="s">
        <v>61</v>
      </c>
      <c r="C49" s="10">
        <f>[2]SEI!$J$4</f>
        <v>2.3199228718861553</v>
      </c>
      <c r="D49" s="20">
        <f t="shared" si="0"/>
        <v>4.8334955292441621E-4</v>
      </c>
    </row>
    <row r="50" spans="2:4">
      <c r="B50" s="22" t="s">
        <v>49</v>
      </c>
      <c r="C50" s="9">
        <f>[2]KAVA!$J$4</f>
        <v>2.0833455165364172</v>
      </c>
      <c r="D50" s="20">
        <f t="shared" si="0"/>
        <v>4.3405931128488804E-4</v>
      </c>
    </row>
    <row r="51" spans="2:4">
      <c r="B51" s="7" t="s">
        <v>25</v>
      </c>
      <c r="C51" s="1">
        <f>[2]POLIS!J4</f>
        <v>1.9625876779419276</v>
      </c>
      <c r="D51" s="20">
        <f t="shared" si="0"/>
        <v>4.0889974757520725E-4</v>
      </c>
    </row>
    <row r="52" spans="2:4">
      <c r="B52" s="22" t="s">
        <v>62</v>
      </c>
      <c r="C52" s="10">
        <f>[2]MEME!$J$4</f>
        <v>1.4286904373987539</v>
      </c>
      <c r="D52" s="20">
        <f>C52/$C$7</f>
        <v>2.9766372518351712E-4</v>
      </c>
    </row>
    <row r="53" spans="2:4">
      <c r="B53" s="7" t="s">
        <v>27</v>
      </c>
      <c r="C53" s="1">
        <f>[2]ATLAS!O47</f>
        <v>1.2795754314468972</v>
      </c>
      <c r="D53" s="20">
        <f>C53/$C$7</f>
        <v>2.6659602360835525E-4</v>
      </c>
    </row>
    <row r="54" spans="2:4">
      <c r="B54" s="22" t="s">
        <v>42</v>
      </c>
      <c r="C54" s="9">
        <f>[2]TRX!$J$4</f>
        <v>1.0947541142001562</v>
      </c>
      <c r="D54" s="20">
        <f>C54/$C$7</f>
        <v>2.2808901023101664E-4</v>
      </c>
    </row>
  </sheetData>
  <autoFilter ref="B11:C11">
    <sortState ref="B12:C55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2024-02-03T13:44:02Z</dcterms:modified>
</cp:coreProperties>
</file>