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8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50" l="1"/>
  <c r="C25" l="1"/>
  <c r="C30" l="1"/>
  <c r="C31"/>
  <c r="C42" l="1"/>
  <c r="C38" l="1"/>
  <c r="C41" l="1"/>
  <c r="C39" l="1"/>
  <c r="C43" l="1"/>
  <c r="C28" l="1"/>
  <c r="C49" l="1"/>
  <c r="C21" l="1"/>
  <c r="C24" l="1"/>
  <c r="C17" l="1"/>
  <c r="C15"/>
  <c r="C23" l="1"/>
  <c r="C16"/>
  <c r="C29"/>
  <c r="C26"/>
  <c r="C13" l="1"/>
  <c r="C12"/>
  <c r="C7" l="1"/>
  <c r="N9" l="1"/>
  <c r="D42"/>
  <c r="D22"/>
  <c r="D43"/>
  <c r="D33"/>
  <c r="D37"/>
  <c r="D35"/>
  <c r="D45"/>
  <c r="D15"/>
  <c r="D20"/>
  <c r="D14"/>
  <c r="Q3"/>
  <c r="D24"/>
  <c r="D47"/>
  <c r="D23"/>
  <c r="D36"/>
  <c r="D41"/>
  <c r="D21"/>
  <c r="D27"/>
  <c r="D39"/>
  <c r="D28"/>
  <c r="D26"/>
  <c r="D17"/>
  <c r="D13"/>
  <c r="M9"/>
  <c r="D31"/>
  <c r="D19"/>
  <c r="D16"/>
  <c r="D30"/>
  <c r="D32"/>
  <c r="D38"/>
  <c r="D29"/>
  <c r="D18"/>
  <c r="D40"/>
  <c r="D25"/>
  <c r="D34"/>
  <c r="D7"/>
  <c r="E7" s="1"/>
  <c r="D46"/>
  <c r="D48"/>
  <c r="D49"/>
  <c r="D50"/>
  <c r="D44"/>
  <c r="N8"/>
  <c r="M8"/>
  <c r="D12"/>
  <c r="N10" l="1"/>
  <c r="M10"/>
  <c r="M11" l="1"/>
  <c r="N11"/>
  <c r="M12" l="1"/>
  <c r="N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<sst xmlns="http://schemas.openxmlformats.org/spreadsheetml/2006/main" count="102" uniqueCount="62">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</sst>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1306.9696108144951</c:v>
                </c:pt>
                <c:pt idx="1">
                  <c:v>1259.0343884406345</c:v>
                </c:pt>
                <c:pt idx="2">
                  <c:v>305.73</c:v>
                </c:pt>
                <c:pt idx="3">
                  <c:v>278.69786183705475</c:v>
                </c:pt>
                <c:pt idx="4">
                  <c:v>1075.7090820702879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1259.0343884406345</v>
          </cell>
        </row>
      </sheetData>
      <sheetData sheetId="1">
        <row r="4">
          <cell r="J4">
            <v>1306.9696108144951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4.1214415012685484</v>
          </cell>
        </row>
      </sheetData>
      <sheetData sheetId="4">
        <row r="47">
          <cell r="M47">
            <v>139.05000000000001</v>
          </cell>
          <cell r="O47">
            <v>1.6146869454598871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41.208620887619752</v>
          </cell>
        </row>
      </sheetData>
      <sheetData sheetId="8">
        <row r="4">
          <cell r="J4">
            <v>13.598250690723713</v>
          </cell>
        </row>
      </sheetData>
      <sheetData sheetId="9">
        <row r="4">
          <cell r="J4">
            <v>22.216344747451977</v>
          </cell>
        </row>
      </sheetData>
      <sheetData sheetId="10">
        <row r="4">
          <cell r="J4">
            <v>13.116442628427647</v>
          </cell>
        </row>
      </sheetData>
      <sheetData sheetId="11">
        <row r="4">
          <cell r="J4">
            <v>63.080511882760376</v>
          </cell>
        </row>
      </sheetData>
      <sheetData sheetId="12">
        <row r="4">
          <cell r="J4">
            <v>3.2834153726819681</v>
          </cell>
        </row>
      </sheetData>
      <sheetData sheetId="13">
        <row r="4">
          <cell r="J4">
            <v>165.39181071300638</v>
          </cell>
        </row>
      </sheetData>
      <sheetData sheetId="14">
        <row r="4">
          <cell r="J4">
            <v>6.1586844146244504</v>
          </cell>
        </row>
      </sheetData>
      <sheetData sheetId="15">
        <row r="4">
          <cell r="J4">
            <v>50.41170518918625</v>
          </cell>
        </row>
      </sheetData>
      <sheetData sheetId="16">
        <row r="4">
          <cell r="J4">
            <v>6.7861057695892599</v>
          </cell>
        </row>
      </sheetData>
      <sheetData sheetId="17">
        <row r="4">
          <cell r="J4">
            <v>11.848096998551908</v>
          </cell>
        </row>
      </sheetData>
      <sheetData sheetId="18">
        <row r="4">
          <cell r="J4">
            <v>12.615784232057209</v>
          </cell>
        </row>
      </sheetData>
      <sheetData sheetId="19">
        <row r="4">
          <cell r="J4">
            <v>8.7110572186541706</v>
          </cell>
        </row>
      </sheetData>
      <sheetData sheetId="20">
        <row r="4">
          <cell r="J4">
            <v>12.681194207947595</v>
          </cell>
        </row>
      </sheetData>
      <sheetData sheetId="21">
        <row r="4">
          <cell r="J4">
            <v>3.8678249094681392</v>
          </cell>
        </row>
      </sheetData>
      <sheetData sheetId="22">
        <row r="4">
          <cell r="J4">
            <v>24.521210769295628</v>
          </cell>
        </row>
      </sheetData>
      <sheetData sheetId="23">
        <row r="4">
          <cell r="J4">
            <v>49.944616640638756</v>
          </cell>
        </row>
      </sheetData>
      <sheetData sheetId="24">
        <row r="4">
          <cell r="J4">
            <v>41.016838296970064</v>
          </cell>
        </row>
      </sheetData>
      <sheetData sheetId="25">
        <row r="4">
          <cell r="J4">
            <v>47.118722729541638</v>
          </cell>
        </row>
      </sheetData>
      <sheetData sheetId="26">
        <row r="4">
          <cell r="J4">
            <v>4.4680576281240887</v>
          </cell>
        </row>
      </sheetData>
      <sheetData sheetId="27">
        <row r="4">
          <cell r="J4">
            <v>278.69786183705475</v>
          </cell>
        </row>
      </sheetData>
      <sheetData sheetId="28">
        <row r="4">
          <cell r="J4">
            <v>1.0028721467458925</v>
          </cell>
        </row>
      </sheetData>
      <sheetData sheetId="29">
        <row r="4">
          <cell r="J4">
            <v>12.85142544393273</v>
          </cell>
        </row>
      </sheetData>
      <sheetData sheetId="30">
        <row r="4">
          <cell r="J4">
            <v>20.947009690599685</v>
          </cell>
        </row>
      </sheetData>
      <sheetData sheetId="31">
        <row r="4">
          <cell r="J4">
            <v>4.6154022257134892</v>
          </cell>
        </row>
      </sheetData>
      <sheetData sheetId="32">
        <row r="4">
          <cell r="J4">
            <v>2.5648783074131587</v>
          </cell>
        </row>
      </sheetData>
      <sheetData sheetId="33">
        <row r="4">
          <cell r="J4">
            <v>2.7288371441831414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9" sqref="B1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95.43</f>
        <v>95.43</v>
      </c>
      <c r="J2" t="s">
        <v>6</v>
      </c>
      <c r="K2" s="9">
        <f>9.93+37.53+0.82</f>
        <v>48.28</v>
      </c>
      <c r="M2" t="s">
        <v>59</v>
      </c>
      <c r="N2" s="9">
        <f>293.42+12.31</f>
        <v>305.73</v>
      </c>
      <c r="P2" t="s">
        <v>8</v>
      </c>
      <c r="Q2" s="10">
        <f>N2+K2+H2</f>
        <v>449.44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0.10544631143213624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4262.263837358154</v>
      </c>
      <c r="D7" s="20">
        <f>(C7*[1]Feuil1!$K$2-C4)/C4</f>
        <v>0.52810538502046389</v>
      </c>
      <c r="E7" s="31">
        <f>C7-C7/(1+D7)</f>
        <v>1473.0165255301972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1306.9696108144951</v>
      </c>
    </row>
    <row r="9" spans="2:20">
      <c r="M9" s="17" t="str">
        <f>IF(C13&gt;C7*[2]Params!F8,B13,"Others")</f>
        <v>ETH</v>
      </c>
      <c r="N9" s="18">
        <f>IF(C13&gt;C7*0.1,C13,C7)</f>
        <v>1259.0343884406345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305.73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278.69786183705475</v>
      </c>
    </row>
    <row r="12" spans="2:20">
      <c r="B12" s="7" t="s">
        <v>4</v>
      </c>
      <c r="C12" s="1">
        <f>[2]BTC!J4</f>
        <v>1306.9696108144951</v>
      </c>
      <c r="D12" s="20">
        <f>C12/$C$7</f>
        <v>0.30663742571707714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1075.7090820702879</v>
      </c>
    </row>
    <row r="13" spans="2:20">
      <c r="B13" s="7" t="s">
        <v>19</v>
      </c>
      <c r="C13" s="1">
        <f>[2]ETH!J4</f>
        <v>1259.0343884406345</v>
      </c>
      <c r="D13" s="20">
        <f t="shared" ref="D13:D50" si="0">C13/$C$7</f>
        <v>0.29539100264168822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305.73</v>
      </c>
      <c r="D14" s="20">
        <f t="shared" si="0"/>
        <v>7.1729487349027718E-2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278.69786183705475</v>
      </c>
      <c r="D15" s="20">
        <f t="shared" si="0"/>
        <v>6.5387285365656272E-2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165.39181071300638</v>
      </c>
      <c r="D16" s="20">
        <f t="shared" si="0"/>
        <v>3.8803747732219201E-2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3.2623508376287261E-2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95.43</v>
      </c>
      <c r="D18" s="20">
        <f>C18/$C$7</f>
        <v>2.2389510279389378E-2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2.4243767461702145E-2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1.4675299884478733E-2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63.080511882760376</v>
      </c>
      <c r="D21" s="20">
        <f t="shared" si="0"/>
        <v>1.4799767046297886E-2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1.1327313803719158E-2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49.944616640638756</v>
      </c>
      <c r="D23" s="20">
        <f t="shared" si="0"/>
        <v>1.1717861339995212E-2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47.118722729541638</v>
      </c>
      <c r="D24" s="20">
        <f t="shared" si="0"/>
        <v>1.1054858293039614E-2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50.41170518918625</v>
      </c>
      <c r="D25" s="20">
        <f t="shared" si="0"/>
        <v>1.1827448302785627E-2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41.208620887619752</v>
      </c>
      <c r="D26" s="20">
        <f t="shared" si="0"/>
        <v>9.6682473117764046E-3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41.016838296970064</v>
      </c>
      <c r="D27" s="20">
        <f t="shared" si="0"/>
        <v>9.6232518356707854E-3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24.521210769295628</v>
      </c>
      <c r="D28" s="20">
        <f t="shared" si="0"/>
        <v>5.7530954687437701E-3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22.216344747451977</v>
      </c>
      <c r="D29" s="20">
        <f t="shared" si="0"/>
        <v>5.2123344765119383E-3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20.947009690599685</v>
      </c>
      <c r="D30" s="20">
        <f t="shared" si="0"/>
        <v>4.9145267608734205E-3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13.116442628427647</v>
      </c>
      <c r="D31" s="20">
        <f t="shared" si="0"/>
        <v>3.0773417904034562E-3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12.615784232057209</v>
      </c>
      <c r="D32" s="20">
        <f t="shared" si="0"/>
        <v>2.9598787671193888E-3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12.681194207947595</v>
      </c>
      <c r="D33" s="20">
        <f t="shared" si="0"/>
        <v>2.9752250662661186E-3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12.85142544393273</v>
      </c>
      <c r="D34" s="20">
        <f t="shared" si="0"/>
        <v>3.0151642259429743E-3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11.848096998551908</v>
      </c>
      <c r="D35" s="20">
        <f t="shared" si="0"/>
        <v>2.7797662112572603E-3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13.598250690723713</v>
      </c>
      <c r="D36" s="20">
        <f t="shared" si="0"/>
        <v>3.1903822028887382E-3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2.1115539402127674E-3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8.7110572186541706</v>
      </c>
      <c r="D38" s="20">
        <f t="shared" si="0"/>
        <v>2.043763021496454E-3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6.7861057695892599</v>
      </c>
      <c r="D39" s="20">
        <f t="shared" si="0"/>
        <v>1.5921364862751996E-3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6.1586844146244504</v>
      </c>
      <c r="D40" s="20">
        <f t="shared" si="0"/>
        <v>1.4449327046919132E-3</v>
      </c>
    </row>
    <row r="41" spans="2:14">
      <c r="B41" s="22" t="s">
        <v>37</v>
      </c>
      <c r="C41" s="9">
        <f>[2]GRT!$J$4</f>
        <v>4.6154022257134892</v>
      </c>
      <c r="D41" s="20">
        <f t="shared" si="0"/>
        <v>1.082852306152455E-3</v>
      </c>
    </row>
    <row r="42" spans="2:14">
      <c r="B42" s="22" t="s">
        <v>56</v>
      </c>
      <c r="C42" s="9">
        <f>[2]SHIB!$J$4</f>
        <v>4.4680576281240887</v>
      </c>
      <c r="D42" s="20">
        <f t="shared" si="0"/>
        <v>1.0482827433070147E-3</v>
      </c>
    </row>
    <row r="43" spans="2:14">
      <c r="B43" s="22" t="s">
        <v>23</v>
      </c>
      <c r="C43" s="9">
        <f>[2]LUNA!J4</f>
        <v>3.8678249094681392</v>
      </c>
      <c r="D43" s="20">
        <f t="shared" si="0"/>
        <v>9.0745788084894887E-4</v>
      </c>
    </row>
    <row r="44" spans="2:14">
      <c r="B44" s="22" t="s">
        <v>36</v>
      </c>
      <c r="C44" s="9">
        <f>[2]AMP!$J$4</f>
        <v>3.2834153726819681</v>
      </c>
      <c r="D44" s="20">
        <f t="shared" si="0"/>
        <v>7.7034540750464241E-4</v>
      </c>
    </row>
    <row r="45" spans="2:14">
      <c r="B45" s="7" t="s">
        <v>25</v>
      </c>
      <c r="C45" s="1">
        <f>[2]POLIS!J4</f>
        <v>4.1214415012685484</v>
      </c>
      <c r="D45" s="20">
        <f t="shared" si="0"/>
        <v>9.6696067126222517E-4</v>
      </c>
    </row>
    <row r="46" spans="2:14">
      <c r="B46" s="22" t="s">
        <v>40</v>
      </c>
      <c r="C46" s="9">
        <f>[2]SHPING!$J$4</f>
        <v>2.7288371441831414</v>
      </c>
      <c r="D46" s="20">
        <f t="shared" si="0"/>
        <v>6.4023186933320753E-4</v>
      </c>
    </row>
    <row r="47" spans="2:14">
      <c r="B47" s="22" t="s">
        <v>50</v>
      </c>
      <c r="C47" s="9">
        <f>[2]KAVA!$J$4</f>
        <v>2.5648783074131587</v>
      </c>
      <c r="D47" s="20">
        <f t="shared" si="0"/>
        <v>6.0176432179827875E-4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3.9809680131197849E-4</v>
      </c>
    </row>
    <row r="49" spans="2:4">
      <c r="B49" s="7" t="s">
        <v>28</v>
      </c>
      <c r="C49" s="1">
        <f>[2]ATLAS!O47</f>
        <v>1.6146869454598871</v>
      </c>
      <c r="D49" s="20">
        <f t="shared" si="0"/>
        <v>3.7883317576621584E-4</v>
      </c>
    </row>
    <row r="50" spans="2:4">
      <c r="B50" s="22" t="s">
        <v>43</v>
      </c>
      <c r="C50" s="9">
        <f>[2]TRX!$J$4</f>
        <v>1.0028721467458925</v>
      </c>
      <c r="D50" s="20">
        <f t="shared" si="0"/>
        <v>2.3529095922121399E-4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2023-12-09T15:16:10Z</dcterms:modified>
</cp:coreProperties>
</file>