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41"/>
  <c r="C46"/>
  <c r="C28"/>
  <c r="C16" l="1"/>
  <c r="T2"/>
  <c r="C23" i="2" l="1"/>
  <c r="C19" i="1" l="1"/>
  <c r="C4"/>
  <c r="C37"/>
  <c r="C30"/>
  <c r="Q2" l="1"/>
  <c r="C45" l="1"/>
  <c r="C42" l="1"/>
  <c r="C48" l="1"/>
  <c r="C44" l="1"/>
  <c r="C18" l="1"/>
  <c r="C50"/>
  <c r="C47" l="1"/>
  <c r="C39"/>
  <c r="C49" l="1"/>
  <c r="C32"/>
  <c r="C33"/>
  <c r="C21"/>
  <c r="C40" l="1"/>
  <c r="C31" l="1"/>
  <c r="C43" l="1"/>
  <c r="C17" l="1"/>
  <c r="C15" l="1"/>
  <c r="C26"/>
  <c r="C14"/>
  <c r="C24"/>
  <c r="C20" l="1"/>
  <c r="C36"/>
  <c r="C23"/>
  <c r="C35"/>
  <c r="C38" l="1"/>
  <c r="C29" l="1"/>
  <c r="C25"/>
  <c r="C34"/>
  <c r="C27"/>
  <c r="C22" l="1"/>
  <c r="C12"/>
  <c r="C13" l="1"/>
  <c r="C7" l="1"/>
  <c r="N9" s="1"/>
  <c r="D36" l="1"/>
  <c r="D37"/>
  <c r="D27"/>
  <c r="D12"/>
  <c r="D44"/>
  <c r="D14"/>
  <c r="D16"/>
  <c r="Q3"/>
  <c r="D46"/>
  <c r="M8"/>
  <c r="D40"/>
  <c r="D39"/>
  <c r="D28"/>
  <c r="D38"/>
  <c r="D24"/>
  <c r="D47"/>
  <c r="D17"/>
  <c r="D30"/>
  <c r="D34"/>
  <c r="D32"/>
  <c r="D7"/>
  <c r="E7" s="1"/>
  <c r="D31"/>
  <c r="D23"/>
  <c r="D20"/>
  <c r="D41"/>
  <c r="D22"/>
  <c r="D42"/>
  <c r="D49"/>
  <c r="D19"/>
  <c r="D15"/>
  <c r="D29"/>
  <c r="D33"/>
  <c r="D21"/>
  <c r="D48"/>
  <c r="D26"/>
  <c r="D35"/>
  <c r="N8"/>
  <c r="D45"/>
  <c r="D43"/>
  <c r="D50"/>
  <c r="D18"/>
  <c r="D25"/>
  <c r="M9"/>
  <c r="D13"/>
  <c r="N10" l="1"/>
  <c r="M10"/>
  <c r="M11" l="1"/>
  <c r="N11"/>
  <c r="N12" l="1"/>
  <c r="M12"/>
  <c r="N13" l="1"/>
  <c r="M13"/>
  <c r="N14" l="1"/>
  <c r="M14"/>
  <c r="M15" l="1"/>
  <c r="N15"/>
  <c r="M16" l="1"/>
  <c r="N16"/>
  <c r="N17" l="1"/>
  <c r="M17"/>
  <c r="M18" l="1"/>
  <c r="N18"/>
  <c r="N19" l="1"/>
  <c r="M19"/>
  <c r="M20" l="1"/>
  <c r="N20"/>
  <c r="M21" l="1"/>
  <c r="M22" s="1"/>
  <c r="N21"/>
  <c r="M23" l="1"/>
  <c r="N23"/>
  <c r="N24" l="1"/>
  <c r="M24"/>
  <c r="M25" l="1"/>
  <c r="N25"/>
  <c r="N26" l="1"/>
  <c r="M26"/>
  <c r="N27" l="1"/>
  <c r="M27"/>
  <c r="N28" l="1"/>
  <c r="M28"/>
  <c r="N29" l="1"/>
  <c r="M29"/>
  <c r="M30" l="1"/>
  <c r="N30"/>
  <c r="M31" l="1"/>
  <c r="N31"/>
  <c r="M32" l="1"/>
  <c r="N32"/>
  <c r="N33" l="1"/>
  <c r="M33"/>
  <c r="N34" l="1"/>
  <c r="M34"/>
  <c r="M35" l="1"/>
  <c r="N35"/>
  <c r="N36" l="1"/>
  <c r="M36"/>
  <c r="N37" l="1"/>
  <c r="M37"/>
  <c r="M38" l="1"/>
  <c r="N38"/>
  <c r="N39" l="1"/>
  <c r="M39"/>
</calcChain>
</file>

<file path=xl/sharedStrings.xml><?xml version="1.0" encoding="utf-8"?>
<sst xmlns="http://schemas.openxmlformats.org/spreadsheetml/2006/main" count="92" uniqueCount="59">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</sst>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862.55231233012216</c:v>
                </c:pt>
                <c:pt idx="1">
                  <c:v>753.58336853061405</c:v>
                </c:pt>
                <c:pt idx="2">
                  <c:v>903.80986384376149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862.55231233012216</v>
          </cell>
        </row>
      </sheetData>
      <sheetData sheetId="1">
        <row r="4">
          <cell r="J4">
            <v>753.58336853061405</v>
          </cell>
        </row>
      </sheetData>
      <sheetData sheetId="2">
        <row r="2">
          <cell r="Y2">
            <v>66.19</v>
          </cell>
        </row>
      </sheetData>
      <sheetData sheetId="3">
        <row r="4">
          <cell r="J4">
            <v>0.91852962517658987</v>
          </cell>
        </row>
      </sheetData>
      <sheetData sheetId="4">
        <row r="46">
          <cell r="M46">
            <v>76.27000000000001</v>
          </cell>
          <cell r="O46">
            <v>0.67737998706043712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27.270158200568886</v>
          </cell>
        </row>
      </sheetData>
      <sheetData sheetId="8">
        <row r="4">
          <cell r="J4">
            <v>10.569484955369163</v>
          </cell>
        </row>
      </sheetData>
      <sheetData sheetId="9">
        <row r="4">
          <cell r="J4">
            <v>21.449351466148961</v>
          </cell>
        </row>
      </sheetData>
      <sheetData sheetId="10">
        <row r="4">
          <cell r="J4">
            <v>12.934661682799584</v>
          </cell>
        </row>
      </sheetData>
      <sheetData sheetId="11">
        <row r="4">
          <cell r="J4">
            <v>27.101404885177633</v>
          </cell>
        </row>
      </sheetData>
      <sheetData sheetId="12">
        <row r="4">
          <cell r="J4">
            <v>2.8303984776847906</v>
          </cell>
        </row>
      </sheetData>
      <sheetData sheetId="13">
        <row r="4">
          <cell r="J4">
            <v>131.19373355467573</v>
          </cell>
        </row>
      </sheetData>
      <sheetData sheetId="14">
        <row r="4">
          <cell r="J4">
            <v>4.480347028807163</v>
          </cell>
        </row>
      </sheetData>
      <sheetData sheetId="15">
        <row r="4">
          <cell r="J4">
            <v>23.32058775115491</v>
          </cell>
        </row>
      </sheetData>
      <sheetData sheetId="16">
        <row r="4">
          <cell r="J4">
            <v>4.5554928010716242</v>
          </cell>
        </row>
      </sheetData>
      <sheetData sheetId="17">
        <row r="4">
          <cell r="J4">
            <v>5.43091373709193</v>
          </cell>
        </row>
      </sheetData>
      <sheetData sheetId="18">
        <row r="4">
          <cell r="J4">
            <v>7.3285082186713755</v>
          </cell>
        </row>
      </sheetData>
      <sheetData sheetId="19">
        <row r="4">
          <cell r="J4">
            <v>4.9444401817583667</v>
          </cell>
        </row>
      </sheetData>
      <sheetData sheetId="20">
        <row r="4">
          <cell r="J4">
            <v>11.262697722547717</v>
          </cell>
        </row>
      </sheetData>
      <sheetData sheetId="21">
        <row r="4">
          <cell r="J4">
            <v>1.5109690067116102</v>
          </cell>
        </row>
      </sheetData>
      <sheetData sheetId="22">
        <row r="4">
          <cell r="J4">
            <v>30.908511576761896</v>
          </cell>
        </row>
      </sheetData>
      <sheetData sheetId="23">
        <row r="4">
          <cell r="J4">
            <v>33.746353034891044</v>
          </cell>
        </row>
      </sheetData>
      <sheetData sheetId="24">
        <row r="4">
          <cell r="J4">
            <v>30.161299500597714</v>
          </cell>
        </row>
      </sheetData>
      <sheetData sheetId="25">
        <row r="4">
          <cell r="J4">
            <v>26.009817895400495</v>
          </cell>
        </row>
      </sheetData>
      <sheetData sheetId="26">
        <row r="4">
          <cell r="J4">
            <v>3.8150440120527906</v>
          </cell>
        </row>
      </sheetData>
      <sheetData sheetId="27">
        <row r="4">
          <cell r="J4">
            <v>121.51736541168042</v>
          </cell>
        </row>
      </sheetData>
      <sheetData sheetId="28">
        <row r="4">
          <cell r="J4">
            <v>0.65019633126491649</v>
          </cell>
        </row>
      </sheetData>
      <sheetData sheetId="29">
        <row r="4">
          <cell r="J4">
            <v>5.8058997783808568</v>
          </cell>
        </row>
      </sheetData>
      <sheetData sheetId="30">
        <row r="4">
          <cell r="J4">
            <v>19.269181489013103</v>
          </cell>
        </row>
      </sheetData>
      <sheetData sheetId="31">
        <row r="4">
          <cell r="J4">
            <v>3.1435474715007814</v>
          </cell>
        </row>
      </sheetData>
      <sheetData sheetId="32">
        <row r="4">
          <cell r="J4">
            <v>2.655672839355848</v>
          </cell>
        </row>
      </sheetData>
      <sheetData sheetId="33">
        <row r="4">
          <cell r="J4">
            <v>2.4495142234625344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Q29" sqref="Q29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109.18+15.37</f>
        <v>124.55000000000001</v>
      </c>
      <c r="J2" t="s">
        <v>6</v>
      </c>
      <c r="K2" s="9">
        <v>17.36</v>
      </c>
      <c r="M2" t="s">
        <v>7</v>
      </c>
      <c r="N2" s="9">
        <v>39.26</v>
      </c>
      <c r="P2" t="s">
        <v>8</v>
      </c>
      <c r="Q2" s="10">
        <f>N2+K2+H2</f>
        <v>181.17000000000002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7.1192964272371387E-2</v>
      </c>
    </row>
    <row r="4" spans="2:20">
      <c r="B4" t="s">
        <v>30</v>
      </c>
      <c r="C4" s="19">
        <f>Investissement!C23</f>
        <v>2279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2544.7739373075747</v>
      </c>
      <c r="D7" s="20">
        <f>(C7*[1]Feuil1!$K$2-C4)/C4</f>
        <v>2.728917170819176E-2</v>
      </c>
      <c r="E7" s="32">
        <f>C7-C7/(1+D7)</f>
        <v>67.600024264096646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862.55231233012216</v>
      </c>
    </row>
    <row r="9" spans="2:20">
      <c r="M9" s="17" t="str">
        <f>IF(C13&gt;C7*[2]Params!F8,B13,"Others")</f>
        <v>BTC</v>
      </c>
      <c r="N9" s="18">
        <f>IF(C13&gt;C7*0.1,C13,C7)</f>
        <v>753.58336853061405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903.80986384376149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862.55231233012216</v>
      </c>
      <c r="D12" s="30">
        <f>C12/$C$7</f>
        <v>0.33895046616310481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753.58336853061405</v>
      </c>
      <c r="D13" s="30">
        <f t="shared" ref="D13:D50" si="0">C13/$C$7</f>
        <v>0.29612978877326973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131.19373355467573</v>
      </c>
      <c r="D14" s="30">
        <f t="shared" si="0"/>
        <v>5.1554179973047627E-2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121.51736541168042</v>
      </c>
      <c r="D15" s="30">
        <f t="shared" si="0"/>
        <v>4.775173292612718E-2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5</v>
      </c>
      <c r="C16" s="1">
        <f>H$2</f>
        <v>124.55000000000001</v>
      </c>
      <c r="D16" s="30">
        <f t="shared" si="0"/>
        <v>4.8943443727569994E-2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66.19</v>
      </c>
      <c r="D17" s="30">
        <f t="shared" si="0"/>
        <v>2.6010168930773646E-2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20</v>
      </c>
      <c r="C18" s="1">
        <f>[2]ATLAS!M46</f>
        <v>76.27000000000001</v>
      </c>
      <c r="D18" s="30">
        <f>C18/$C$7</f>
        <v>2.9971228045778911E-2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7</v>
      </c>
      <c r="C19" s="1">
        <f>$N$2</f>
        <v>39.26</v>
      </c>
      <c r="D19" s="30">
        <f>C19/$C$7</f>
        <v>1.5427696513403434E-2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33.746353034891044</v>
      </c>
      <c r="D20" s="30">
        <f t="shared" si="0"/>
        <v>1.3261041595936576E-2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49</v>
      </c>
      <c r="C21" s="1">
        <f>[2]LUNC!J4</f>
        <v>30.908511576761896</v>
      </c>
      <c r="D21" s="30">
        <f t="shared" si="0"/>
        <v>1.2145877134164524E-2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57</v>
      </c>
      <c r="C22" s="9">
        <f>[2]MINA!$J$4</f>
        <v>30.161299500597714</v>
      </c>
      <c r="D22" s="30">
        <f t="shared" si="0"/>
        <v>1.1852251022544271E-2</v>
      </c>
      <c r="M22" s="17" t="str">
        <f>IF(OR(M21="",M21="Others"),"",IF(C26&gt;C7*[2]Params!F8,B26,"Others"))</f>
        <v/>
      </c>
      <c r="N22" s="18"/>
    </row>
    <row r="23" spans="2:17">
      <c r="B23" s="22" t="s">
        <v>47</v>
      </c>
      <c r="C23" s="9">
        <f>[2]AVAX!$J$4</f>
        <v>27.101404885177633</v>
      </c>
      <c r="D23" s="30">
        <f t="shared" si="0"/>
        <v>1.0649828060504069E-2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45</v>
      </c>
      <c r="C24" s="9">
        <f>[2]ADA!$J$4</f>
        <v>27.270158200568886</v>
      </c>
      <c r="D24" s="30">
        <f t="shared" si="0"/>
        <v>1.0716141736904654E-2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26.009817895400495</v>
      </c>
      <c r="D25" s="30">
        <f t="shared" si="0"/>
        <v>1.0220875620456661E-2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23.32058775115491</v>
      </c>
      <c r="D26" s="30">
        <f t="shared" si="0"/>
        <v>9.1641097895825644E-3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21.449351466148961</v>
      </c>
      <c r="D27" s="30">
        <f t="shared" si="0"/>
        <v>8.428784636502068E-3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22</v>
      </c>
      <c r="C28" s="1">
        <f>-[2]BIGTIME!$C$4</f>
        <v>20</v>
      </c>
      <c r="D28" s="30">
        <f t="shared" si="0"/>
        <v>7.8592442758040927E-3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41</v>
      </c>
      <c r="C29" s="1">
        <f>[2]XRP!$J$4</f>
        <v>19.269181489013103</v>
      </c>
      <c r="D29" s="30">
        <f t="shared" si="0"/>
        <v>7.5720602158478208E-3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6</v>
      </c>
      <c r="C30" s="1">
        <f>$K$2</f>
        <v>17.36</v>
      </c>
      <c r="D30" s="30">
        <f t="shared" si="0"/>
        <v>6.8218240313979526E-3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12.934661682799584</v>
      </c>
      <c r="D31" s="30">
        <f t="shared" si="0"/>
        <v>5.0828332895002581E-3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11.262697722547717</v>
      </c>
      <c r="D32" s="30">
        <f t="shared" si="0"/>
        <v>4.4258146303022472E-3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10.569484955369163</v>
      </c>
      <c r="D33" s="30">
        <f t="shared" si="0"/>
        <v>4.1534082066841281E-3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7.3285082186713755</v>
      </c>
      <c r="D34" s="30">
        <f t="shared" si="0"/>
        <v>2.8798268133888127E-3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5.8058997783808568</v>
      </c>
      <c r="D35" s="30">
        <f t="shared" si="0"/>
        <v>2.2814992299566E-3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5.43091373709193</v>
      </c>
      <c r="D36" s="30">
        <f t="shared" si="0"/>
        <v>2.1341438850312781E-3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5.4</v>
      </c>
      <c r="D37" s="30">
        <f t="shared" si="0"/>
        <v>2.1219959544671054E-3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4.9444401817583667</v>
      </c>
      <c r="D38" s="30">
        <f t="shared" si="0"/>
        <v>1.9429781597770097E-3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4.5554928010716242</v>
      </c>
      <c r="D39" s="30">
        <f t="shared" si="0"/>
        <v>1.7901365360144458E-3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4.480347028807163</v>
      </c>
      <c r="D40" s="30">
        <f t="shared" si="0"/>
        <v>1.7606070869884286E-3</v>
      </c>
    </row>
    <row r="41" spans="2:14">
      <c r="B41" s="22" t="s">
        <v>56</v>
      </c>
      <c r="C41" s="9">
        <f>[2]SHIB!$J$4</f>
        <v>3.8150440120527906</v>
      </c>
      <c r="D41" s="30">
        <f t="shared" si="0"/>
        <v>1.4991681406833289E-3</v>
      </c>
    </row>
    <row r="42" spans="2:14">
      <c r="B42" s="22" t="s">
        <v>37</v>
      </c>
      <c r="C42" s="9">
        <f>[2]GRT!$J$4</f>
        <v>3.1435474715007814</v>
      </c>
      <c r="D42" s="30">
        <f t="shared" si="0"/>
        <v>1.2352953735555474E-3</v>
      </c>
    </row>
    <row r="43" spans="2:14">
      <c r="B43" s="22" t="s">
        <v>50</v>
      </c>
      <c r="C43" s="9">
        <f>[2]KAVA!$J$4</f>
        <v>2.655672839355848</v>
      </c>
      <c r="D43" s="30">
        <f t="shared" si="0"/>
        <v>1.0435790780557925E-3</v>
      </c>
    </row>
    <row r="44" spans="2:14">
      <c r="B44" s="22" t="s">
        <v>36</v>
      </c>
      <c r="C44" s="9">
        <f>[2]AMP!$J$4</f>
        <v>2.8303984776847906</v>
      </c>
      <c r="D44" s="30">
        <f t="shared" si="0"/>
        <v>1.1122396516994404E-3</v>
      </c>
    </row>
    <row r="45" spans="2:14">
      <c r="B45" s="22" t="s">
        <v>40</v>
      </c>
      <c r="C45" s="9">
        <f>[2]SHPING!$J$4</f>
        <v>2.4495142234625344</v>
      </c>
      <c r="D45" s="30">
        <f t="shared" si="0"/>
        <v>9.6256653196243156E-4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6.6677576940105099E-4</v>
      </c>
    </row>
    <row r="47" spans="2:14">
      <c r="B47" s="22" t="s">
        <v>23</v>
      </c>
      <c r="C47" s="9">
        <f>[2]LUNA!J4</f>
        <v>1.5109690067116102</v>
      </c>
      <c r="D47" s="30">
        <f t="shared" si="0"/>
        <v>5.9375372584578087E-4</v>
      </c>
    </row>
    <row r="48" spans="2:14">
      <c r="B48" s="7" t="s">
        <v>25</v>
      </c>
      <c r="C48" s="1">
        <f>[2]POLIS!J4</f>
        <v>0.91852962517658987</v>
      </c>
      <c r="D48" s="30">
        <f t="shared" si="0"/>
        <v>3.6094743494127963E-4</v>
      </c>
    </row>
    <row r="49" spans="2:4">
      <c r="B49" s="22" t="s">
        <v>43</v>
      </c>
      <c r="C49" s="9">
        <f>[2]TRX!$J$4</f>
        <v>0.65019633126491649</v>
      </c>
      <c r="D49" s="30">
        <f t="shared" si="0"/>
        <v>2.5550258973213081E-4</v>
      </c>
    </row>
    <row r="50" spans="2:4">
      <c r="B50" s="7" t="s">
        <v>28</v>
      </c>
      <c r="C50" s="1">
        <f>[2]ATLAS!O46</f>
        <v>0.67737998706043712</v>
      </c>
      <c r="D50" s="30">
        <f t="shared" si="0"/>
        <v>2.6618473929244956E-4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3"/>
  <sheetViews>
    <sheetView workbookViewId="0">
      <selection activeCell="H22" sqref="H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5"/>
      <c r="C22" s="16"/>
      <c r="D22" s="29"/>
      <c r="E22" s="25"/>
    </row>
    <row r="23" spans="2:5">
      <c r="B23" t="s">
        <v>8</v>
      </c>
      <c r="C23" s="19">
        <f>SUM(C4:C22)</f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2023-05-17T13:47:33Z</dcterms:modified>
</cp:coreProperties>
</file>