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45" l="1"/>
  <c r="C16" l="1"/>
  <c r="C13" l="1"/>
  <c r="C12" l="1"/>
  <c r="C31" l="1"/>
  <c r="C49" l="1"/>
  <c r="C52" l="1"/>
  <c r="C36" l="1"/>
  <c r="C43" l="1"/>
  <c r="C26" l="1"/>
  <c r="C24" l="1"/>
  <c r="C28" l="1"/>
  <c r="C25"/>
  <c r="C23" l="1"/>
  <c r="C34" l="1"/>
  <c r="C27" l="1"/>
  <c r="C29" l="1"/>
  <c r="C33" l="1"/>
  <c r="C15" l="1"/>
  <c r="C17" l="1"/>
  <c r="C7" l="1"/>
  <c r="D7" l="1"/>
  <c r="E7" s="1"/>
  <c r="D22"/>
  <c r="D50"/>
  <c r="D38"/>
  <c r="D13"/>
  <c r="D30"/>
  <c r="D27"/>
  <c r="M9"/>
  <c r="D28"/>
  <c r="D46"/>
  <c r="D54"/>
  <c r="D35"/>
  <c r="D32"/>
  <c r="D12"/>
  <c r="D25"/>
  <c r="D41"/>
  <c r="D21"/>
  <c r="D53"/>
  <c r="D39"/>
  <c r="D14"/>
  <c r="D43"/>
  <c r="D33"/>
  <c r="D16"/>
  <c r="N8"/>
  <c r="D45"/>
  <c r="D18"/>
  <c r="D42"/>
  <c r="N9"/>
  <c r="D37"/>
  <c r="D24"/>
  <c r="D15"/>
  <c r="D55"/>
  <c r="D20"/>
  <c r="D34"/>
  <c r="D52"/>
  <c r="D23"/>
  <c r="D19"/>
  <c r="D51"/>
  <c r="D40"/>
  <c r="D31"/>
  <c r="D44"/>
  <c r="D29"/>
  <c r="D49"/>
  <c r="D47"/>
  <c r="Q3"/>
  <c r="D48"/>
  <c r="M8"/>
  <c r="D26"/>
  <c r="D36"/>
  <c r="D17"/>
  <c r="M10" l="1"/>
  <c r="N10"/>
  <c r="N11" l="1"/>
  <c r="M11"/>
  <c r="M12" l="1"/>
  <c r="N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N21" l="1"/>
  <c r="M21"/>
  <c r="N22" l="1"/>
  <c r="M22"/>
  <c r="N23" l="1"/>
  <c r="M23"/>
  <c r="N24" l="1"/>
  <c r="M24"/>
  <c r="N25" l="1"/>
  <c r="M25"/>
  <c r="N26" l="1"/>
  <c r="M26"/>
  <c r="M27" l="1"/>
  <c r="N27"/>
  <c r="N28" l="1"/>
  <c r="M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<sst xmlns="http://schemas.openxmlformats.org/spreadsheetml/2006/main" count="107" uniqueCount="67">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</sst>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1344.0886343731738</c:v>
                </c:pt>
                <c:pt idx="1">
                  <c:v>1245.8804234089098</c:v>
                </c:pt>
                <c:pt idx="2">
                  <c:v>553.85</c:v>
                </c:pt>
                <c:pt idx="3">
                  <c:v>265.5471990684876</c:v>
                </c:pt>
                <c:pt idx="4">
                  <c:v>239.03661956797151</c:v>
                </c:pt>
                <c:pt idx="5">
                  <c:v>839.06048767046786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1344.0886343731738</v>
          </cell>
        </row>
      </sheetData>
      <sheetData sheetId="1">
        <row r="4">
          <cell r="J4">
            <v>1245.8804234089098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2.6502811627360914</v>
          </cell>
        </row>
      </sheetData>
      <sheetData sheetId="4">
        <row r="47">
          <cell r="M47">
            <v>111.75</v>
          </cell>
          <cell r="O47">
            <v>2.077114030433254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3.3493304162891242</v>
          </cell>
        </row>
      </sheetData>
      <sheetData sheetId="8">
        <row r="4">
          <cell r="J4">
            <v>46.308940895251958</v>
          </cell>
        </row>
      </sheetData>
      <sheetData sheetId="9">
        <row r="4">
          <cell r="J4">
            <v>11.709245605656285</v>
          </cell>
        </row>
      </sheetData>
      <sheetData sheetId="10">
        <row r="4">
          <cell r="J4">
            <v>24.413752120277479</v>
          </cell>
        </row>
      </sheetData>
      <sheetData sheetId="11">
        <row r="4">
          <cell r="J4">
            <v>14.039193871690122</v>
          </cell>
        </row>
      </sheetData>
      <sheetData sheetId="12">
        <row r="4">
          <cell r="J4">
            <v>55.658326648775365</v>
          </cell>
        </row>
      </sheetData>
      <sheetData sheetId="13">
        <row r="4">
          <cell r="J4">
            <v>3.6130732116419706</v>
          </cell>
        </row>
      </sheetData>
      <sheetData sheetId="14">
        <row r="4">
          <cell r="J4">
            <v>239.03661956797151</v>
          </cell>
        </row>
      </sheetData>
      <sheetData sheetId="15">
        <row r="4">
          <cell r="J4">
            <v>5.6414334144044771</v>
          </cell>
        </row>
      </sheetData>
      <sheetData sheetId="16">
        <row r="4">
          <cell r="J4">
            <v>37.438470976840314</v>
          </cell>
        </row>
      </sheetData>
      <sheetData sheetId="17">
        <row r="4">
          <cell r="J4">
            <v>5.1563996724750174</v>
          </cell>
        </row>
      </sheetData>
      <sheetData sheetId="18">
        <row r="4">
          <cell r="J4">
            <v>5.2268685181919992</v>
          </cell>
        </row>
      </sheetData>
      <sheetData sheetId="19">
        <row r="4">
          <cell r="J4">
            <v>14.867236775828147</v>
          </cell>
        </row>
      </sheetData>
      <sheetData sheetId="20">
        <row r="4">
          <cell r="J4">
            <v>2.8150799309919323</v>
          </cell>
        </row>
      </sheetData>
      <sheetData sheetId="21">
        <row r="4">
          <cell r="J4">
            <v>13.935845105084596</v>
          </cell>
        </row>
      </sheetData>
      <sheetData sheetId="22">
        <row r="4">
          <cell r="J4">
            <v>9.6501211508871325</v>
          </cell>
        </row>
      </sheetData>
      <sheetData sheetId="23">
        <row r="4">
          <cell r="J4">
            <v>12.403990836911708</v>
          </cell>
        </row>
      </sheetData>
      <sheetData sheetId="24">
        <row r="4">
          <cell r="J4">
            <v>3.6522690213921645</v>
          </cell>
        </row>
      </sheetData>
      <sheetData sheetId="25">
        <row r="4">
          <cell r="J4">
            <v>18.705510370977809</v>
          </cell>
        </row>
      </sheetData>
      <sheetData sheetId="26">
        <row r="4">
          <cell r="J4">
            <v>58.7705326984861</v>
          </cell>
        </row>
      </sheetData>
      <sheetData sheetId="27">
        <row r="4">
          <cell r="J4">
            <v>1.8097546853240356</v>
          </cell>
        </row>
      </sheetData>
      <sheetData sheetId="28">
        <row r="4">
          <cell r="J4">
            <v>43.632776379428286</v>
          </cell>
        </row>
      </sheetData>
      <sheetData sheetId="29">
        <row r="4">
          <cell r="J4">
            <v>38.560578864490886</v>
          </cell>
        </row>
      </sheetData>
      <sheetData sheetId="30">
        <row r="4">
          <cell r="J4">
            <v>2.7259946803669663</v>
          </cell>
        </row>
      </sheetData>
      <sheetData sheetId="31">
        <row r="4">
          <cell r="J4">
            <v>4.6894841086286423</v>
          </cell>
        </row>
      </sheetData>
      <sheetData sheetId="32">
        <row r="4">
          <cell r="J4">
            <v>2.9119275239555993</v>
          </cell>
        </row>
      </sheetData>
      <sheetData sheetId="33">
        <row r="4">
          <cell r="J4">
            <v>265.5471990684876</v>
          </cell>
        </row>
      </sheetData>
      <sheetData sheetId="34">
        <row r="4">
          <cell r="J4">
            <v>0.98277472318201287</v>
          </cell>
        </row>
      </sheetData>
      <sheetData sheetId="35">
        <row r="4">
          <cell r="J4">
            <v>13.829128721707999</v>
          </cell>
        </row>
      </sheetData>
      <sheetData sheetId="36">
        <row r="4">
          <cell r="J4">
            <v>19.605889615490845</v>
          </cell>
        </row>
      </sheetData>
      <sheetData sheetId="37">
        <row r="4">
          <cell r="J4">
            <v>11.360452097424776</v>
          </cell>
        </row>
      </sheetData>
      <sheetData sheetId="38">
        <row r="4">
          <cell r="J4">
            <v>10.301916235244811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3.84+5.53</f>
        <v>9.370000000000001</v>
      </c>
      <c r="J2" t="s">
        <v>6</v>
      </c>
      <c r="K2" s="9">
        <f>13.17+37.53</f>
        <v>50.7</v>
      </c>
      <c r="M2" t="s">
        <v>59</v>
      </c>
      <c r="N2" s="9">
        <f>553.85</f>
        <v>553.85</v>
      </c>
      <c r="P2" t="s">
        <v>8</v>
      </c>
      <c r="Q2" s="10">
        <f>N2+K2+H2</f>
        <v>613.92000000000007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0.13680780213447613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4487.4633640890115</v>
      </c>
      <c r="D7" s="20">
        <f>(C7*[1]Feuil1!$K$2-C4)/C4</f>
        <v>0.57424505062490383</v>
      </c>
      <c r="E7" s="31">
        <f>C7-C7/(1+D7)</f>
        <v>1636.9139135395608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1344.0886343731738</v>
      </c>
    </row>
    <row r="9" spans="2:20">
      <c r="M9" s="17" t="str">
        <f>IF(C13&gt;C7*Params!F8,B13,"Others")</f>
        <v>BTC</v>
      </c>
      <c r="N9" s="18">
        <f>IF(C13&gt;C7*0.1,C13,C7)</f>
        <v>1245.8804234089098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553.85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265.5471990684876</v>
      </c>
    </row>
    <row r="12" spans="2:20">
      <c r="B12" s="7" t="s">
        <v>19</v>
      </c>
      <c r="C12" s="1">
        <f>[2]ETH!J4</f>
        <v>1344.0886343731738</v>
      </c>
      <c r="D12" s="20">
        <f>C12/$C$7</f>
        <v>0.29952080391992991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239.03661956797151</v>
      </c>
    </row>
    <row r="13" spans="2:20">
      <c r="B13" s="7" t="s">
        <v>4</v>
      </c>
      <c r="C13" s="1">
        <f>[2]BTC!J4</f>
        <v>1245.8804234089098</v>
      </c>
      <c r="D13" s="20">
        <f t="shared" ref="D13:D55" si="0">C13/$C$7</f>
        <v>0.27763578715295711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839.06048767046786</v>
      </c>
      <c r="Q13" s="23"/>
    </row>
    <row r="14" spans="2:20">
      <c r="B14" s="7" t="s">
        <v>59</v>
      </c>
      <c r="C14" s="1">
        <f>$N$2</f>
        <v>553.85</v>
      </c>
      <c r="D14" s="20">
        <f t="shared" si="0"/>
        <v>0.12342162042640668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265.5471990684876</v>
      </c>
      <c r="D15" s="20">
        <f t="shared" si="0"/>
        <v>5.9175346409183587E-2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239.03661956797151</v>
      </c>
      <c r="D16" s="20">
        <f t="shared" si="0"/>
        <v>5.3267648150816208E-2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2.490271026929845E-2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2.0055874042388015E-2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1.393883245945967E-2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58.7705326984861</v>
      </c>
      <c r="D20" s="20">
        <f t="shared" si="0"/>
        <v>1.3096604457832037E-2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55.658326648775365</v>
      </c>
      <c r="D21" s="20">
        <f t="shared" si="0"/>
        <v>1.2403070985310299E-2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1.1298142377211915E-2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46.308940895251958</v>
      </c>
      <c r="D23" s="20">
        <f t="shared" si="0"/>
        <v>1.0319625395906272E-2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43.632776379428286</v>
      </c>
      <c r="D24" s="20">
        <f t="shared" si="0"/>
        <v>9.7232607465055181E-3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38.560578864490886</v>
      </c>
      <c r="D25" s="20">
        <f t="shared" si="0"/>
        <v>8.5929568078644287E-3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37.438470976840314</v>
      </c>
      <c r="D26" s="20">
        <f t="shared" si="0"/>
        <v>8.3429028694567628E-3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24.413752120277479</v>
      </c>
      <c r="D27" s="20">
        <f t="shared" si="0"/>
        <v>5.4404348602929828E-3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19.605889615490845</v>
      </c>
      <c r="D28" s="20">
        <f t="shared" si="0"/>
        <v>4.3690361401916393E-3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18.705510370977809</v>
      </c>
      <c r="D29" s="20">
        <f t="shared" si="0"/>
        <v>4.1683928877657072E-3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9.370000000000001</v>
      </c>
      <c r="D30" s="20">
        <f t="shared" si="0"/>
        <v>2.0880393308575079E-3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14.867236775828147</v>
      </c>
      <c r="D31" s="20">
        <f t="shared" si="0"/>
        <v>3.3130603126040911E-3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14.039193871690122</v>
      </c>
      <c r="D32" s="20">
        <f t="shared" si="0"/>
        <v>3.1285367105253646E-3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13.935845105084596</v>
      </c>
      <c r="D33" s="20">
        <f t="shared" si="0"/>
        <v>3.1055061566867357E-3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13.829128721707999</v>
      </c>
      <c r="D34" s="20">
        <f t="shared" si="0"/>
        <v>3.0817251528727331E-3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12.403990836911708</v>
      </c>
      <c r="D35" s="20">
        <f t="shared" si="0"/>
        <v>2.7641430872004033E-3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11.709245605656285</v>
      </c>
      <c r="D36" s="20">
        <f t="shared" si="0"/>
        <v>2.6093239444269756E-3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11.360452097424776</v>
      </c>
      <c r="D37" s="20">
        <f t="shared" si="0"/>
        <v>2.5315977370059337E-3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10.301916235244811</v>
      </c>
      <c r="D38" s="20">
        <f t="shared" si="0"/>
        <v>2.2957103823255782E-3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2.339851971611935E-3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9.6501211508871325</v>
      </c>
      <c r="D40" s="20">
        <f t="shared" si="0"/>
        <v>2.1504623810664086E-3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5.6414334144044771</v>
      </c>
      <c r="D41" s="20">
        <f t="shared" si="0"/>
        <v>1.2571541997535014E-3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5.2268685181919992</v>
      </c>
      <c r="D42" s="20">
        <f t="shared" si="0"/>
        <v>1.1647712959664668E-3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5.1563996724750174</v>
      </c>
      <c r="D43" s="20">
        <f t="shared" si="0"/>
        <v>1.1490678038152196E-3</v>
      </c>
    </row>
    <row r="44" spans="2:14">
      <c r="B44" s="22" t="s">
        <v>56</v>
      </c>
      <c r="C44" s="9">
        <f>[2]SHIB!$J$4</f>
        <v>4.6894841086286423</v>
      </c>
      <c r="D44" s="20">
        <f t="shared" si="0"/>
        <v>1.045018917849292E-3</v>
      </c>
    </row>
    <row r="45" spans="2:14">
      <c r="B45" s="22" t="s">
        <v>23</v>
      </c>
      <c r="C45" s="9">
        <f>[2]LUNA!J4</f>
        <v>3.6522690213921645</v>
      </c>
      <c r="D45" s="20">
        <f t="shared" si="0"/>
        <v>8.1388274957729979E-4</v>
      </c>
    </row>
    <row r="46" spans="2:14">
      <c r="B46" s="22" t="s">
        <v>36</v>
      </c>
      <c r="C46" s="9">
        <f>[2]AMP!$J$4</f>
        <v>3.6130732116419706</v>
      </c>
      <c r="D46" s="20">
        <f t="shared" si="0"/>
        <v>8.05148235984641E-4</v>
      </c>
    </row>
    <row r="47" spans="2:14">
      <c r="B47" s="22" t="s">
        <v>64</v>
      </c>
      <c r="C47" s="10">
        <f>[2]ACE!$J$4</f>
        <v>3.3493304162891242</v>
      </c>
      <c r="D47" s="20">
        <f t="shared" si="0"/>
        <v>7.4637498839370765E-4</v>
      </c>
    </row>
    <row r="48" spans="2:14">
      <c r="B48" s="22" t="s">
        <v>40</v>
      </c>
      <c r="C48" s="9">
        <f>[2]SHPING!$J$4</f>
        <v>2.9119275239555993</v>
      </c>
      <c r="D48" s="20">
        <f t="shared" si="0"/>
        <v>6.4890279601129228E-4</v>
      </c>
    </row>
    <row r="49" spans="2:4">
      <c r="B49" s="22" t="s">
        <v>62</v>
      </c>
      <c r="C49" s="10">
        <f>[2]SEI!$J$4</f>
        <v>2.7259946803669663</v>
      </c>
      <c r="D49" s="20">
        <f t="shared" si="0"/>
        <v>6.074689549962184E-4</v>
      </c>
    </row>
    <row r="50" spans="2:4">
      <c r="B50" s="22" t="s">
        <v>50</v>
      </c>
      <c r="C50" s="9">
        <f>[2]KAVA!$J$4</f>
        <v>2.8150799309919323</v>
      </c>
      <c r="D50" s="20">
        <f t="shared" si="0"/>
        <v>6.2732098350253929E-4</v>
      </c>
    </row>
    <row r="51" spans="2:4">
      <c r="B51" s="7" t="s">
        <v>25</v>
      </c>
      <c r="C51" s="1">
        <f>[2]POLIS!J4</f>
        <v>2.6502811627360914</v>
      </c>
      <c r="D51" s="20">
        <f t="shared" si="0"/>
        <v>5.905967241860967E-4</v>
      </c>
    </row>
    <row r="52" spans="2:4">
      <c r="B52" s="7" t="s">
        <v>28</v>
      </c>
      <c r="C52" s="1">
        <f>[2]ATLAS!O47</f>
        <v>2.077114030433254</v>
      </c>
      <c r="D52" s="20">
        <f t="shared" si="0"/>
        <v>4.6287041517829164E-4</v>
      </c>
    </row>
    <row r="53" spans="2:4">
      <c r="B53" s="22" t="s">
        <v>63</v>
      </c>
      <c r="C53" s="10">
        <f>[2]MEME!$J$4</f>
        <v>1.8097546853240356</v>
      </c>
      <c r="D53" s="20">
        <f t="shared" si="0"/>
        <v>4.0329124462756014E-4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3.7811865241700122E-4</v>
      </c>
    </row>
    <row r="55" spans="2:4">
      <c r="B55" s="22" t="s">
        <v>43</v>
      </c>
      <c r="C55" s="9">
        <f>[2]TRX!$J$4</f>
        <v>0.98277472318201287</v>
      </c>
      <c r="D55" s="20">
        <f t="shared" si="0"/>
        <v>2.1900451177979109E-4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2023-12-28T17:33:35Z</dcterms:modified>
</cp:coreProperties>
</file>