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33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7" l="1"/>
  <c r="D52" s="1"/>
  <c r="D21" l="1"/>
  <c r="D41"/>
  <c r="D35"/>
  <c r="D37"/>
  <c r="D40"/>
  <c r="D7"/>
  <c r="E7" s="1"/>
  <c r="D27"/>
  <c r="D12"/>
  <c r="D33"/>
  <c r="D29"/>
  <c r="D47"/>
  <c r="D23"/>
  <c r="D36"/>
  <c r="D22"/>
  <c r="D13"/>
  <c r="D16"/>
  <c r="D44"/>
  <c r="D32"/>
  <c r="D48"/>
  <c r="D31"/>
  <c r="D14"/>
  <c r="M9"/>
  <c r="D30"/>
  <c r="D39"/>
  <c r="D51"/>
  <c r="D53"/>
  <c r="N8"/>
  <c r="D20"/>
  <c r="M8"/>
  <c r="D46"/>
  <c r="D38"/>
  <c r="N9"/>
  <c r="D17"/>
  <c r="D15"/>
  <c r="D42"/>
  <c r="D34"/>
  <c r="D26"/>
  <c r="D50"/>
  <c r="D43"/>
  <c r="D25"/>
  <c r="D24"/>
  <c r="D19"/>
  <c r="D55"/>
  <c r="D28"/>
  <c r="D45"/>
  <c r="Q3"/>
  <c r="D18"/>
  <c r="D54"/>
  <c r="D49"/>
  <c r="M10" l="1"/>
  <c r="N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<sst xmlns="http://schemas.openxmlformats.org/spreadsheetml/2006/main" count="107" uniqueCount="67">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</sst>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1276.3757169118514</c:v>
                </c:pt>
                <c:pt idx="1">
                  <c:v>1261.1216806122816</c:v>
                </c:pt>
                <c:pt idx="2">
                  <c:v>362.61</c:v>
                </c:pt>
                <c:pt idx="3">
                  <c:v>338.31848225043296</c:v>
                </c:pt>
                <c:pt idx="4">
                  <c:v>1059.5422749766192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1261.1216806122816</v>
          </cell>
        </row>
      </sheetData>
      <sheetData sheetId="1">
        <row r="4">
          <cell r="J4">
            <v>1276.3757169118514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3.3899326120759574</v>
          </cell>
        </row>
      </sheetData>
      <sheetData sheetId="4">
        <row r="47">
          <cell r="M47">
            <v>111.01</v>
          </cell>
          <cell r="O47">
            <v>1.9555809138351492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4.876134885222819</v>
          </cell>
        </row>
      </sheetData>
      <sheetData sheetId="8">
        <row r="4">
          <cell r="J4">
            <v>43.674888607401023</v>
          </cell>
        </row>
      </sheetData>
      <sheetData sheetId="9">
        <row r="4">
          <cell r="J4">
            <v>13.35876605240642</v>
          </cell>
        </row>
      </sheetData>
      <sheetData sheetId="10">
        <row r="4">
          <cell r="J4">
            <v>22.597160122630932</v>
          </cell>
        </row>
      </sheetData>
      <sheetData sheetId="11">
        <row r="4">
          <cell r="J4">
            <v>13.197682401436403</v>
          </cell>
        </row>
      </sheetData>
      <sheetData sheetId="12">
        <row r="4">
          <cell r="J4">
            <v>61.51762071408092</v>
          </cell>
        </row>
      </sheetData>
      <sheetData sheetId="13">
        <row r="4">
          <cell r="J4">
            <v>3.6314662855523694</v>
          </cell>
        </row>
      </sheetData>
      <sheetData sheetId="14">
        <row r="4">
          <cell r="J4">
            <v>194.70904620191465</v>
          </cell>
        </row>
      </sheetData>
      <sheetData sheetId="15">
        <row r="4">
          <cell r="J4">
            <v>5.6146364360643499</v>
          </cell>
        </row>
      </sheetData>
      <sheetData sheetId="16">
        <row r="4">
          <cell r="J4">
            <v>44.868666999483956</v>
          </cell>
        </row>
      </sheetData>
      <sheetData sheetId="17">
        <row r="4">
          <cell r="J4">
            <v>6.1733293734578245</v>
          </cell>
        </row>
      </sheetData>
      <sheetData sheetId="18">
        <row r="4">
          <cell r="J4">
            <v>4.3059424332378535</v>
          </cell>
        </row>
      </sheetData>
      <sheetData sheetId="19">
        <row r="4">
          <cell r="J4">
            <v>12.620564550710503</v>
          </cell>
        </row>
      </sheetData>
      <sheetData sheetId="20">
        <row r="4">
          <cell r="J4">
            <v>2.3415027530853476</v>
          </cell>
        </row>
      </sheetData>
      <sheetData sheetId="21">
        <row r="4">
          <cell r="J4">
            <v>12.232580800548396</v>
          </cell>
        </row>
      </sheetData>
      <sheetData sheetId="22">
        <row r="4">
          <cell r="J4">
            <v>8.2343202984544135</v>
          </cell>
        </row>
      </sheetData>
      <sheetData sheetId="23">
        <row r="4">
          <cell r="J4">
            <v>11.525963222356609</v>
          </cell>
        </row>
      </sheetData>
      <sheetData sheetId="24">
        <row r="4">
          <cell r="J4">
            <v>3.9415980652883289</v>
          </cell>
        </row>
      </sheetData>
      <sheetData sheetId="25">
        <row r="4">
          <cell r="J4">
            <v>20.190195507101219</v>
          </cell>
        </row>
      </sheetData>
      <sheetData sheetId="26">
        <row r="4">
          <cell r="J4">
            <v>45.528140638412602</v>
          </cell>
        </row>
      </sheetData>
      <sheetData sheetId="27">
        <row r="4">
          <cell r="J4">
            <v>1.955651456280213</v>
          </cell>
        </row>
      </sheetData>
      <sheetData sheetId="28">
        <row r="4">
          <cell r="J4">
            <v>49.491112990490585</v>
          </cell>
        </row>
      </sheetData>
      <sheetData sheetId="29">
        <row r="4">
          <cell r="J4">
            <v>51.263983371142722</v>
          </cell>
        </row>
      </sheetData>
      <sheetData sheetId="30">
        <row r="4">
          <cell r="J4">
            <v>2.1489551427285067</v>
          </cell>
        </row>
      </sheetData>
      <sheetData sheetId="31">
        <row r="4">
          <cell r="J4">
            <v>4.5264335013967045</v>
          </cell>
        </row>
      </sheetData>
      <sheetData sheetId="32">
        <row r="4">
          <cell r="J4">
            <v>2.8630547383321781</v>
          </cell>
        </row>
      </sheetData>
      <sheetData sheetId="33">
        <row r="4">
          <cell r="J4">
            <v>338.31848225043296</v>
          </cell>
        </row>
      </sheetData>
      <sheetData sheetId="34">
        <row r="4">
          <cell r="J4">
            <v>0.97485113084386033</v>
          </cell>
        </row>
      </sheetData>
      <sheetData sheetId="35">
        <row r="4">
          <cell r="J4">
            <v>12.240739915397553</v>
          </cell>
        </row>
      </sheetData>
      <sheetData sheetId="36">
        <row r="4">
          <cell r="J4">
            <v>19.074800317434068</v>
          </cell>
        </row>
      </sheetData>
      <sheetData sheetId="37">
        <row r="4">
          <cell r="J4">
            <v>2.8743037803478799</v>
          </cell>
        </row>
      </sheetData>
      <sheetData sheetId="38">
        <row r="4">
          <cell r="J4">
            <v>3.0025418241333672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C17" sqref="C1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24.71+5.53</f>
        <v>30.240000000000002</v>
      </c>
      <c r="J2" t="s">
        <v>6</v>
      </c>
      <c r="K2" s="9">
        <f>11.78+37.53</f>
        <v>49.31</v>
      </c>
      <c r="M2" t="s">
        <v>59</v>
      </c>
      <c r="N2" s="9">
        <f>362.61</f>
        <v>362.61</v>
      </c>
      <c r="P2" t="s">
        <v>8</v>
      </c>
      <c r="Q2" s="10">
        <f>N2+K2+H2</f>
        <v>442.16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0.1028765184104993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4297.9681547511855</v>
      </c>
      <c r="D7" s="20">
        <f>(C7*[1]Feuil1!$K$2-C4)/C4</f>
        <v>0.52433720214768331</v>
      </c>
      <c r="E7" s="31">
        <f>C7-C7/(1+D7)</f>
        <v>1478.402937359881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1276.3757169118514</v>
      </c>
    </row>
    <row r="9" spans="2:20">
      <c r="M9" s="17" t="str">
        <f>IF(C13&gt;C7*Params!F8,B13,"Others")</f>
        <v>ETH</v>
      </c>
      <c r="N9" s="18">
        <f>IF(C13&gt;C7*0.1,C13,C7)</f>
        <v>1261.1216806122816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362.61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338.31848225043296</v>
      </c>
    </row>
    <row r="12" spans="2:20">
      <c r="B12" s="7" t="s">
        <v>4</v>
      </c>
      <c r="C12" s="1">
        <f>[2]BTC!J4</f>
        <v>1276.3757169118514</v>
      </c>
      <c r="D12" s="20">
        <f>C12/$C$7</f>
        <v>0.29697188786773188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1059.5422749766192</v>
      </c>
    </row>
    <row r="13" spans="2:20">
      <c r="B13" s="7" t="s">
        <v>19</v>
      </c>
      <c r="C13" s="1">
        <f>[2]ETH!J4</f>
        <v>1261.1216806122816</v>
      </c>
      <c r="D13" s="20">
        <f t="shared" ref="D13:D55" si="0">C13/$C$7</f>
        <v>0.29342276052422017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362.61</v>
      </c>
      <c r="D14" s="20">
        <f t="shared" si="0"/>
        <v>8.4367772618127265E-2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338.31848225043296</v>
      </c>
      <c r="D15" s="20">
        <f t="shared" si="0"/>
        <v>7.871591181438585E-2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194.70904620191465</v>
      </c>
      <c r="D16" s="20">
        <f t="shared" si="0"/>
        <v>4.5302580007875043E-2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2.5828483600392454E-2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103.33333333333333</v>
      </c>
      <c r="D18" s="20">
        <f>C18/$C$7</f>
        <v>2.4042368303521182E-2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1.4553388426308871E-2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61.51762071408092</v>
      </c>
      <c r="D20" s="20">
        <f t="shared" si="0"/>
        <v>1.4313186719654104E-2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1.1472863042386738E-2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49.491112990490585</v>
      </c>
      <c r="D22" s="20">
        <f t="shared" si="0"/>
        <v>1.1515002254211835E-2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45.528140638412602</v>
      </c>
      <c r="D23" s="20">
        <f t="shared" si="0"/>
        <v>1.0592945084547348E-2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43.674888607401023</v>
      </c>
      <c r="D24" s="20">
        <f t="shared" si="0"/>
        <v>1.0161752492074808E-2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51.263983371142722</v>
      </c>
      <c r="D25" s="20">
        <f t="shared" si="0"/>
        <v>1.1927492602399344E-2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44.868666999483956</v>
      </c>
      <c r="D26" s="20">
        <f t="shared" si="0"/>
        <v>1.0439506618932001E-2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30.240000000000002</v>
      </c>
      <c r="D27" s="20">
        <f t="shared" si="0"/>
        <v>7.0358827499852963E-3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22.597160122630932</v>
      </c>
      <c r="D28" s="20">
        <f t="shared" si="0"/>
        <v>5.2576378672445304E-3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20.190195507101219</v>
      </c>
      <c r="D29" s="20">
        <f t="shared" si="0"/>
        <v>4.6976140306628335E-3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19.074800317434068</v>
      </c>
      <c r="D30" s="20">
        <f t="shared" si="0"/>
        <v>4.4380971730439292E-3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12.620564550710503</v>
      </c>
      <c r="D31" s="20">
        <f t="shared" si="0"/>
        <v>2.9364025270310831E-3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13.197682401436403</v>
      </c>
      <c r="D32" s="20">
        <f t="shared" si="0"/>
        <v>3.0706794294990377E-3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13.35876605240642</v>
      </c>
      <c r="D33" s="20">
        <f t="shared" si="0"/>
        <v>3.1081584533470736E-3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12.240739915397553</v>
      </c>
      <c r="D34" s="20">
        <f t="shared" si="0"/>
        <v>2.8480294582606518E-3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12.232580800548396</v>
      </c>
      <c r="D35" s="20">
        <f t="shared" si="0"/>
        <v>2.8461310926712891E-3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11.525963222356609</v>
      </c>
      <c r="D36" s="20">
        <f t="shared" si="0"/>
        <v>2.6817237372071365E-3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2.4430148437448946E-3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8.2343202984544135</v>
      </c>
      <c r="D38" s="20">
        <f t="shared" si="0"/>
        <v>1.9158634968832401E-3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6.1733293734578245</v>
      </c>
      <c r="D39" s="20">
        <f t="shared" si="0"/>
        <v>1.4363366947317939E-3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5.6146364360643499</v>
      </c>
      <c r="D40" s="20">
        <f t="shared" si="0"/>
        <v>1.3063466814796324E-3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4.5264335013967045</v>
      </c>
      <c r="D41" s="20">
        <f t="shared" si="0"/>
        <v>1.0531565936320311E-3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4.3059424332378535</v>
      </c>
      <c r="D42" s="20">
        <f t="shared" si="0"/>
        <v>1.0018553600677224E-3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4.876134885222819</v>
      </c>
      <c r="D43" s="20">
        <f t="shared" si="0"/>
        <v>1.1345209433049194E-3</v>
      </c>
    </row>
    <row r="44" spans="2:14">
      <c r="B44" s="22" t="s">
        <v>23</v>
      </c>
      <c r="C44" s="9">
        <f>[2]LUNA!J4</f>
        <v>3.9415980652883289</v>
      </c>
      <c r="D44" s="20">
        <f t="shared" si="0"/>
        <v>9.1708405538814717E-4</v>
      </c>
    </row>
    <row r="45" spans="2:14">
      <c r="B45" s="22" t="s">
        <v>36</v>
      </c>
      <c r="C45" s="9">
        <f>[2]AMP!$J$4</f>
        <v>3.6314662855523694</v>
      </c>
      <c r="D45" s="20">
        <f t="shared" si="0"/>
        <v>8.4492628953938798E-4</v>
      </c>
    </row>
    <row r="46" spans="2:14">
      <c r="B46" s="7" t="s">
        <v>25</v>
      </c>
      <c r="C46" s="1">
        <f>[2]POLIS!J4</f>
        <v>3.3899326120759574</v>
      </c>
      <c r="D46" s="20">
        <f t="shared" si="0"/>
        <v>7.8872911339013978E-4</v>
      </c>
    </row>
    <row r="47" spans="2:14">
      <c r="B47" s="22" t="s">
        <v>40</v>
      </c>
      <c r="C47" s="9">
        <f>[2]SHPING!$J$4</f>
        <v>2.8630547383321781</v>
      </c>
      <c r="D47" s="20">
        <f t="shared" si="0"/>
        <v>6.6614144992377768E-4</v>
      </c>
    </row>
    <row r="48" spans="2:14">
      <c r="B48" s="22" t="s">
        <v>50</v>
      </c>
      <c r="C48" s="9">
        <f>[2]KAVA!$J$4</f>
        <v>2.3415027530853476</v>
      </c>
      <c r="D48" s="20">
        <f t="shared" si="0"/>
        <v>5.4479295071019438E-4</v>
      </c>
    </row>
    <row r="49" spans="2:4">
      <c r="B49" s="22" t="s">
        <v>62</v>
      </c>
      <c r="C49" s="10">
        <f>[2]SEI!$J$4</f>
        <v>2.1489551427285067</v>
      </c>
      <c r="D49" s="20">
        <f t="shared" si="0"/>
        <v>4.9999326783120666E-4</v>
      </c>
    </row>
    <row r="50" spans="2:4">
      <c r="B50" s="22" t="s">
        <v>65</v>
      </c>
      <c r="C50" s="10">
        <f>[2]DYDX!$J$4</f>
        <v>3.0025418241333672</v>
      </c>
      <c r="D50" s="20">
        <f t="shared" si="0"/>
        <v>6.985956424116846E-4</v>
      </c>
    </row>
    <row r="51" spans="2:4">
      <c r="B51" s="22" t="s">
        <v>66</v>
      </c>
      <c r="C51" s="10">
        <f>[2]TIA!$J$4</f>
        <v>2.8743037803478799</v>
      </c>
      <c r="D51" s="20">
        <f t="shared" si="0"/>
        <v>6.6875874293542247E-4</v>
      </c>
    </row>
    <row r="52" spans="2:4">
      <c r="B52" s="7" t="s">
        <v>28</v>
      </c>
      <c r="C52" s="1">
        <f>[2]ATLAS!O47</f>
        <v>1.9555809138351492</v>
      </c>
      <c r="D52" s="20">
        <f t="shared" si="0"/>
        <v>4.5500125720414049E-4</v>
      </c>
    </row>
    <row r="53" spans="2:4">
      <c r="B53" s="22" t="s">
        <v>63</v>
      </c>
      <c r="C53" s="10">
        <f>[2]MEME!$J$4</f>
        <v>1.955651456280213</v>
      </c>
      <c r="D53" s="20">
        <f t="shared" si="0"/>
        <v>4.5501767017941711E-4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3.9478970967346067E-4</v>
      </c>
    </row>
    <row r="55" spans="2:4">
      <c r="B55" s="22" t="s">
        <v>43</v>
      </c>
      <c r="C55" s="9">
        <f>[2]TRX!$J$4</f>
        <v>0.97485113084386033</v>
      </c>
      <c r="D55" s="20">
        <f t="shared" si="0"/>
        <v>2.2681674124695687E-4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2023-12-21T16:15:47Z</dcterms:modified>
</cp:coreProperties>
</file>