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6" l="1"/>
  <c r="C28"/>
  <c r="C20" l="1"/>
  <c r="T2"/>
  <c r="C24" i="2" l="1"/>
  <c r="C30" i="1" l="1"/>
  <c r="C4"/>
  <c r="C37"/>
  <c r="C29"/>
  <c r="Q2" l="1"/>
  <c r="C45" l="1"/>
  <c r="C48" l="1"/>
  <c r="C44" l="1"/>
  <c r="C16" l="1"/>
  <c r="C43" l="1"/>
  <c r="C17" l="1"/>
  <c r="C42" l="1"/>
  <c r="C19" l="1"/>
  <c r="C47"/>
  <c r="C32"/>
  <c r="C26" l="1"/>
  <c r="C35"/>
  <c r="C49"/>
  <c r="C41"/>
  <c r="C36"/>
  <c r="C34"/>
  <c r="C38"/>
  <c r="C39"/>
  <c r="C40"/>
  <c r="C31"/>
  <c r="C33" l="1"/>
  <c r="C50" l="1"/>
  <c r="C25" l="1"/>
  <c r="C21"/>
  <c r="C27"/>
  <c r="C22"/>
  <c r="C18" l="1"/>
  <c r="C24" l="1"/>
  <c r="C15" l="1"/>
  <c r="C14"/>
  <c r="C23" l="1"/>
  <c r="C12"/>
  <c r="C13" l="1"/>
  <c r="C7" s="1"/>
  <c r="D23" s="1"/>
  <c r="D13" l="1"/>
  <c r="D31"/>
  <c r="N8"/>
  <c r="D7"/>
  <c r="E7" s="1"/>
  <c r="D30"/>
  <c r="D42"/>
  <c r="D14"/>
  <c r="D45"/>
  <c r="D32"/>
  <c r="D33"/>
  <c r="D15"/>
  <c r="D35"/>
  <c r="D29"/>
  <c r="D28"/>
  <c r="D47"/>
  <c r="D24"/>
  <c r="D27"/>
  <c r="M8"/>
  <c r="D37"/>
  <c r="D46"/>
  <c r="D16"/>
  <c r="N9"/>
  <c r="M9"/>
  <c r="D36"/>
  <c r="D19"/>
  <c r="D40"/>
  <c r="D38"/>
  <c r="Q3"/>
  <c r="D21"/>
  <c r="D22"/>
  <c r="D17"/>
  <c r="D18"/>
  <c r="D26"/>
  <c r="D12"/>
  <c r="D41"/>
  <c r="D34"/>
  <c r="D43"/>
  <c r="D49"/>
  <c r="D20"/>
  <c r="D48"/>
  <c r="D39"/>
  <c r="D25"/>
  <c r="D44"/>
  <c r="D50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M19" l="1"/>
  <c r="N19"/>
  <c r="N20" l="1"/>
  <c r="M20"/>
  <c r="M21" l="1"/>
  <c r="M22" s="1"/>
  <c r="N21"/>
  <c r="M23" l="1"/>
  <c r="N23"/>
  <c r="N24" l="1"/>
  <c r="M24"/>
  <c r="M25" l="1"/>
  <c r="N25"/>
  <c r="M26" l="1"/>
  <c r="N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<sst xmlns="http://schemas.openxmlformats.org/spreadsheetml/2006/main" count="95" uniqueCount="60">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</sst>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900.10558712015677</c:v>
                </c:pt>
                <c:pt idx="1">
                  <c:v>826.99380295691321</c:v>
                </c:pt>
                <c:pt idx="2">
                  <c:v>771.48586951495099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900.10558712015677</v>
          </cell>
        </row>
      </sheetData>
      <sheetData sheetId="1">
        <row r="4">
          <cell r="J4">
            <v>826.99380295691321</v>
          </cell>
        </row>
      </sheetData>
      <sheetData sheetId="2">
        <row r="2">
          <cell r="Y2">
            <v>59.4</v>
          </cell>
        </row>
      </sheetData>
      <sheetData sheetId="3">
        <row r="4">
          <cell r="J4">
            <v>0.93716821067923983</v>
          </cell>
        </row>
      </sheetData>
      <sheetData sheetId="4">
        <row r="46">
          <cell r="M46">
            <v>76.27000000000001</v>
          </cell>
          <cell r="O46">
            <v>0.52966470102545138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24.830012602959819</v>
          </cell>
        </row>
      </sheetData>
      <sheetData sheetId="8">
        <row r="4">
          <cell r="J4">
            <v>7.7207452441042497</v>
          </cell>
        </row>
      </sheetData>
      <sheetData sheetId="9">
        <row r="4">
          <cell r="J4">
            <v>16.648402548733589</v>
          </cell>
        </row>
      </sheetData>
      <sheetData sheetId="10">
        <row r="4">
          <cell r="J4">
            <v>10.842559381649929</v>
          </cell>
        </row>
      </sheetData>
      <sheetData sheetId="11">
        <row r="4">
          <cell r="J4">
            <v>28.198975572882041</v>
          </cell>
        </row>
      </sheetData>
      <sheetData sheetId="12">
        <row r="4">
          <cell r="J4">
            <v>2.0266460104666342</v>
          </cell>
        </row>
      </sheetData>
      <sheetData sheetId="13">
        <row r="4">
          <cell r="J4">
            <v>125.64679201290127</v>
          </cell>
        </row>
      </sheetData>
      <sheetData sheetId="14">
        <row r="4">
          <cell r="J4">
            <v>3.965267428187583</v>
          </cell>
        </row>
      </sheetData>
      <sheetData sheetId="15">
        <row r="4">
          <cell r="J4">
            <v>25.1510336537537</v>
          </cell>
        </row>
      </sheetData>
      <sheetData sheetId="16">
        <row r="4">
          <cell r="J4">
            <v>3.9016912677177804</v>
          </cell>
        </row>
      </sheetData>
      <sheetData sheetId="17">
        <row r="4">
          <cell r="J4">
            <v>4.9365462929486759</v>
          </cell>
        </row>
      </sheetData>
      <sheetData sheetId="18">
        <row r="4">
          <cell r="J4">
            <v>7.4621582805874667</v>
          </cell>
        </row>
      </sheetData>
      <sheetData sheetId="19">
        <row r="4">
          <cell r="J4">
            <v>4.8331252850023043</v>
          </cell>
        </row>
      </sheetData>
      <sheetData sheetId="20">
        <row r="4">
          <cell r="J4">
            <v>13.18906536891275</v>
          </cell>
        </row>
      </sheetData>
      <sheetData sheetId="21">
        <row r="4">
          <cell r="J4">
            <v>1.1814928901328108</v>
          </cell>
        </row>
      </sheetData>
      <sheetData sheetId="22">
        <row r="4">
          <cell r="J4">
            <v>31.382526425923867</v>
          </cell>
        </row>
      </sheetData>
      <sheetData sheetId="23">
        <row r="4">
          <cell r="J4">
            <v>28.564737580149707</v>
          </cell>
        </row>
      </sheetData>
      <sheetData sheetId="24">
        <row r="4">
          <cell r="J4">
            <v>24.555346676142936</v>
          </cell>
        </row>
      </sheetData>
      <sheetData sheetId="25">
        <row r="4">
          <cell r="J4">
            <v>23.688947425466665</v>
          </cell>
        </row>
      </sheetData>
      <sheetData sheetId="26">
        <row r="4">
          <cell r="J4">
            <v>3.2629836193876436</v>
          </cell>
        </row>
      </sheetData>
      <sheetData sheetId="27">
        <row r="4">
          <cell r="J4">
            <v>122.90049959349095</v>
          </cell>
        </row>
      </sheetData>
      <sheetData sheetId="28">
        <row r="4">
          <cell r="J4">
            <v>0.65920898855676613</v>
          </cell>
        </row>
      </sheetData>
      <sheetData sheetId="29">
        <row r="4">
          <cell r="J4">
            <v>6.6403510543364934</v>
          </cell>
        </row>
      </sheetData>
      <sheetData sheetId="30">
        <row r="4">
          <cell r="J4">
            <v>21.426353247286649</v>
          </cell>
        </row>
      </sheetData>
      <sheetData sheetId="31">
        <row r="4">
          <cell r="J4">
            <v>4.3203436254851129</v>
          </cell>
        </row>
      </sheetData>
      <sheetData sheetId="32">
        <row r="4">
          <cell r="J4">
            <v>2.5988302207472427</v>
          </cell>
        </row>
      </sheetData>
      <sheetData sheetId="33">
        <row r="4">
          <cell r="J4">
            <v>1.7092985877767348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44.22+15.37</f>
        <v>59.589999999999996</v>
      </c>
      <c r="J2" t="s">
        <v>6</v>
      </c>
      <c r="K2" s="9">
        <v>16.306000000000001</v>
      </c>
      <c r="M2" t="s">
        <v>7</v>
      </c>
      <c r="N2" s="9">
        <v>2</v>
      </c>
      <c r="P2" t="s">
        <v>8</v>
      </c>
      <c r="Q2" s="10">
        <f>N2+K2+H2</f>
        <v>77.896000000000001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3.0893053906880463E-2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2521.4729574744665</v>
      </c>
      <c r="D7" s="20">
        <f>(C7*[1]Feuil1!$K$2-C4)/C4</f>
        <v>-1.4795881794004109E-2</v>
      </c>
      <c r="E7" s="32">
        <f>C7-C7/(1+D7)</f>
        <v>-37.867701866192874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900.10558712015677</v>
      </c>
    </row>
    <row r="9" spans="2:20">
      <c r="M9" s="17" t="str">
        <f>IF(C13&gt;C7*[2]Params!F8,B13,"Others")</f>
        <v>BTC</v>
      </c>
      <c r="N9" s="18">
        <f>IF(C13&gt;C7*0.1,C13,C7)</f>
        <v>826.99380295691321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771.48586951495099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900.10558712015677</v>
      </c>
      <c r="D12" s="30">
        <f>C12/$C$7</f>
        <v>0.35697610178683492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826.99380295691321</v>
      </c>
      <c r="D13" s="30">
        <f t="shared" ref="D13:D50" si="0">C13/$C$7</f>
        <v>0.32798043719066444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125.64679201290127</v>
      </c>
      <c r="D14" s="30">
        <f t="shared" si="0"/>
        <v>4.9830711703825054E-2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122.90049959349095</v>
      </c>
      <c r="D15" s="30">
        <f t="shared" si="0"/>
        <v>4.8741549747410087E-2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3.0248192737467559E-2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59.4</v>
      </c>
      <c r="D17" s="30">
        <f t="shared" si="0"/>
        <v>2.3557658956412389E-2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28.564737580149707</v>
      </c>
      <c r="D18" s="30">
        <f>C18/$C$7</f>
        <v>1.1328591685060325E-2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31.382526425923867</v>
      </c>
      <c r="D19" s="30">
        <f>C19/$C$7</f>
        <v>1.2446108665530536E-2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59.589999999999996</v>
      </c>
      <c r="D20" s="30">
        <f t="shared" si="0"/>
        <v>2.3633011737586095E-2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28.198975572882041</v>
      </c>
      <c r="D21" s="30">
        <f t="shared" si="0"/>
        <v>1.1183532819295603E-2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24.830012602959819</v>
      </c>
      <c r="D22" s="30">
        <f t="shared" si="0"/>
        <v>9.8474237169014957E-3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24.555346676142936</v>
      </c>
      <c r="D23" s="30">
        <f t="shared" si="0"/>
        <v>9.7384929722735651E-3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25.1510336537537</v>
      </c>
      <c r="D24" s="30">
        <f t="shared" si="0"/>
        <v>9.9747386063363686E-3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23.688947425466665</v>
      </c>
      <c r="D25" s="30">
        <f t="shared" si="0"/>
        <v>9.3948845872984348E-3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21.426353247286649</v>
      </c>
      <c r="D26" s="30">
        <f t="shared" si="0"/>
        <v>8.4975542504915486E-3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16.648402548733589</v>
      </c>
      <c r="D27" s="30">
        <f t="shared" si="0"/>
        <v>6.6026496534029068E-3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7.9318717024957543E-3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6.466854999044788E-3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2</v>
      </c>
      <c r="D30" s="30">
        <f t="shared" si="0"/>
        <v>7.9318717024957539E-4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10.842559381649929</v>
      </c>
      <c r="D31" s="30">
        <f t="shared" si="0"/>
        <v>4.3000894970969461E-3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13.18906536891275</v>
      </c>
      <c r="D32" s="30">
        <f t="shared" si="0"/>
        <v>5.2306987191022879E-3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7.7207452441042497</v>
      </c>
      <c r="D33" s="30">
        <f t="shared" si="0"/>
        <v>3.0619980361944583E-3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7.4621582805874667</v>
      </c>
      <c r="D34" s="30">
        <f t="shared" si="0"/>
        <v>2.9594441052668047E-3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6.6403510543364934</v>
      </c>
      <c r="D35" s="30">
        <f t="shared" si="0"/>
        <v>2.6335206311264739E-3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4.8331252850023043</v>
      </c>
      <c r="D36" s="30">
        <f t="shared" si="0"/>
        <v>1.9167864841363252E-3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2.1416053596738536E-3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4.9365462929486759</v>
      </c>
      <c r="D38" s="30">
        <f t="shared" si="0"/>
        <v>1.9578025924549959E-3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3.9016912677177804</v>
      </c>
      <c r="D39" s="30">
        <f t="shared" si="0"/>
        <v>1.5473857279142723E-3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3.965267428187583</v>
      </c>
      <c r="D40" s="30">
        <f t="shared" si="0"/>
        <v>1.5725996253234602E-3</v>
      </c>
    </row>
    <row r="41" spans="2:14">
      <c r="B41" s="22" t="s">
        <v>56</v>
      </c>
      <c r="C41" s="9">
        <f>[2]SHIB!$J$4</f>
        <v>3.2629836193876436</v>
      </c>
      <c r="D41" s="30">
        <f t="shared" si="0"/>
        <v>1.2940783718164012E-3</v>
      </c>
    </row>
    <row r="42" spans="2:14">
      <c r="B42" s="22" t="s">
        <v>37</v>
      </c>
      <c r="C42" s="9">
        <f>[2]GRT!$J$4</f>
        <v>4.3203436254851129</v>
      </c>
      <c r="D42" s="30">
        <f t="shared" si="0"/>
        <v>1.7134205674021639E-3</v>
      </c>
    </row>
    <row r="43" spans="2:14">
      <c r="B43" s="22" t="s">
        <v>50</v>
      </c>
      <c r="C43" s="9">
        <f>[2]KAVA!$J$4</f>
        <v>2.5988302207472427</v>
      </c>
      <c r="D43" s="30">
        <f t="shared" si="0"/>
        <v>1.0306793943767923E-3</v>
      </c>
    </row>
    <row r="44" spans="2:14">
      <c r="B44" s="22" t="s">
        <v>36</v>
      </c>
      <c r="C44" s="9">
        <f>[2]AMP!$J$4</f>
        <v>2.0266460104666342</v>
      </c>
      <c r="D44" s="30">
        <f t="shared" si="0"/>
        <v>8.0375480706981045E-4</v>
      </c>
    </row>
    <row r="45" spans="2:14">
      <c r="B45" s="22" t="s">
        <v>40</v>
      </c>
      <c r="C45" s="9">
        <f>[2]SHPING!$J$4</f>
        <v>1.7092985877767348</v>
      </c>
      <c r="D45" s="30">
        <f t="shared" si="0"/>
        <v>6.7789685497511186E-4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6.7293745704079494E-4</v>
      </c>
    </row>
    <row r="47" spans="2:14">
      <c r="B47" s="22" t="s">
        <v>23</v>
      </c>
      <c r="C47" s="9">
        <f>[2]LUNA!J4</f>
        <v>1.1814928901328108</v>
      </c>
      <c r="D47" s="30">
        <f t="shared" si="0"/>
        <v>4.685725010972183E-4</v>
      </c>
    </row>
    <row r="48" spans="2:14">
      <c r="B48" s="7" t="s">
        <v>25</v>
      </c>
      <c r="C48" s="1">
        <f>[2]POLIS!J4</f>
        <v>0.93716821067923983</v>
      </c>
      <c r="D48" s="30">
        <f t="shared" si="0"/>
        <v>3.7167490053826208E-4</v>
      </c>
    </row>
    <row r="49" spans="2:4">
      <c r="B49" s="22" t="s">
        <v>43</v>
      </c>
      <c r="C49" s="9">
        <f>[2]TRX!$J$4</f>
        <v>0.65920898855676613</v>
      </c>
      <c r="D49" s="30">
        <f t="shared" si="0"/>
        <v>2.6143805611821301E-4</v>
      </c>
    </row>
    <row r="50" spans="2:4">
      <c r="B50" s="7" t="s">
        <v>28</v>
      </c>
      <c r="C50" s="1">
        <f>[2]ATLAS!O46</f>
        <v>0.52966470102545138</v>
      </c>
      <c r="D50" s="30">
        <f t="shared" si="0"/>
        <v>2.1006162269373256E-4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2023-06-21T07:46:38Z</dcterms:modified>
</cp:coreProperties>
</file>