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O3" i="30"/>
  <c r="B14" i="39" l="1"/>
  <c r="N9" s="1"/>
  <c r="N8"/>
  <c r="T6"/>
  <c r="S6"/>
  <c r="R6"/>
  <c r="O6"/>
  <c r="P6" s="1"/>
  <c r="N6"/>
  <c r="E6"/>
  <c r="D6"/>
  <c r="D14" s="1"/>
  <c r="G13" s="1"/>
  <c r="T5"/>
  <c r="R5"/>
  <c r="R18" s="1"/>
  <c r="C5"/>
  <c r="O9" s="1"/>
  <c r="P9" s="1"/>
  <c r="K4"/>
  <c r="J4"/>
  <c r="B14" i="38"/>
  <c r="N9"/>
  <c r="N8"/>
  <c r="N7"/>
  <c r="S6"/>
  <c r="R6"/>
  <c r="N6"/>
  <c r="E6"/>
  <c r="D6"/>
  <c r="T6" s="1"/>
  <c r="T18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P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R18" s="1"/>
  <c r="C5"/>
  <c r="O7" s="1"/>
  <c r="P7" s="1"/>
  <c r="P11" s="1"/>
  <c r="K4"/>
  <c r="N3"/>
  <c r="P3" s="1"/>
  <c r="B13" i="35"/>
  <c r="J4" s="1"/>
  <c r="N9"/>
  <c r="N8"/>
  <c r="N7"/>
  <c r="N6"/>
  <c r="Q6" s="1"/>
  <c r="E6"/>
  <c r="D6"/>
  <c r="D13" s="1"/>
  <c r="G12" s="1"/>
  <c r="C5"/>
  <c r="O9" s="1"/>
  <c r="P9" s="1"/>
  <c r="K4"/>
  <c r="C44" i="34"/>
  <c r="C43"/>
  <c r="C42"/>
  <c r="D41"/>
  <c r="C41"/>
  <c r="C40"/>
  <c r="N39"/>
  <c r="D39"/>
  <c r="C39"/>
  <c r="D38"/>
  <c r="C38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V19" s="1"/>
  <c r="C19"/>
  <c r="T18"/>
  <c r="R18"/>
  <c r="E18"/>
  <c r="T17"/>
  <c r="R17"/>
  <c r="P17"/>
  <c r="N17"/>
  <c r="C17"/>
  <c r="T16"/>
  <c r="S16" s="1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P8"/>
  <c r="O8"/>
  <c r="C8"/>
  <c r="B8"/>
  <c r="T7"/>
  <c r="R7"/>
  <c r="P7"/>
  <c r="N7"/>
  <c r="C7"/>
  <c r="T6"/>
  <c r="O6"/>
  <c r="N6"/>
  <c r="P6" s="1"/>
  <c r="B6"/>
  <c r="S5"/>
  <c r="D5"/>
  <c r="D46" s="1"/>
  <c r="B5"/>
  <c r="D10" i="33"/>
  <c r="G9" s="1"/>
  <c r="B10"/>
  <c r="N9"/>
  <c r="N8"/>
  <c r="O7"/>
  <c r="P7" s="1"/>
  <c r="N7"/>
  <c r="N6"/>
  <c r="C5"/>
  <c r="O9" s="1"/>
  <c r="K4"/>
  <c r="J4"/>
  <c r="D13" i="32"/>
  <c r="B13"/>
  <c r="G12"/>
  <c r="N9"/>
  <c r="N8"/>
  <c r="N7"/>
  <c r="N6"/>
  <c r="E6"/>
  <c r="D6"/>
  <c r="C5"/>
  <c r="J4"/>
  <c r="K4" s="1"/>
  <c r="B14" i="31"/>
  <c r="N9" s="1"/>
  <c r="O9"/>
  <c r="P9" s="1"/>
  <c r="P8"/>
  <c r="N8"/>
  <c r="C8"/>
  <c r="P7"/>
  <c r="N7"/>
  <c r="D7"/>
  <c r="C7" s="1"/>
  <c r="U6"/>
  <c r="R6"/>
  <c r="R17" s="1"/>
  <c r="N6"/>
  <c r="P6" s="1"/>
  <c r="E6"/>
  <c r="D6"/>
  <c r="T5"/>
  <c r="S5"/>
  <c r="R5"/>
  <c r="C5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N8"/>
  <c r="C8"/>
  <c r="T7"/>
  <c r="R7"/>
  <c r="N7"/>
  <c r="E7"/>
  <c r="U6"/>
  <c r="T6"/>
  <c r="S6"/>
  <c r="O17" s="1"/>
  <c r="P17" s="1"/>
  <c r="R6"/>
  <c r="P6"/>
  <c r="N6"/>
  <c r="C6"/>
  <c r="T5"/>
  <c r="S5" s="1"/>
  <c r="R5"/>
  <c r="C5"/>
  <c r="O9" s="1"/>
  <c r="P9" s="1"/>
  <c r="K4"/>
  <c r="J4"/>
  <c r="D11" i="29"/>
  <c r="B11"/>
  <c r="G10"/>
  <c r="T9"/>
  <c r="S9"/>
  <c r="R9"/>
  <c r="N9"/>
  <c r="C9"/>
  <c r="R8"/>
  <c r="O8"/>
  <c r="P8" s="1"/>
  <c r="N8"/>
  <c r="D8"/>
  <c r="T7"/>
  <c r="R7"/>
  <c r="P7"/>
  <c r="O7" s="1"/>
  <c r="N7"/>
  <c r="E7"/>
  <c r="D7"/>
  <c r="T6"/>
  <c r="O6"/>
  <c r="N6"/>
  <c r="E6"/>
  <c r="U6" s="1"/>
  <c r="D6"/>
  <c r="T5"/>
  <c r="R5"/>
  <c r="R28" s="1"/>
  <c r="C5"/>
  <c r="O9" s="1"/>
  <c r="P9" s="1"/>
  <c r="K4"/>
  <c r="J4"/>
  <c r="D10" i="28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T5"/>
  <c r="R5"/>
  <c r="C5"/>
  <c r="O9" s="1"/>
  <c r="P9" s="1"/>
  <c r="B10" i="22"/>
  <c r="O7"/>
  <c r="D7"/>
  <c r="N6"/>
  <c r="N7" s="1"/>
  <c r="E6"/>
  <c r="D6"/>
  <c r="D10" s="1"/>
  <c r="G9" s="1"/>
  <c r="C5"/>
  <c r="O9" s="1"/>
  <c r="K4"/>
  <c r="J4"/>
  <c r="D10" i="21"/>
  <c r="B10"/>
  <c r="N9"/>
  <c r="N8"/>
  <c r="O7"/>
  <c r="P7" s="1"/>
  <c r="N7"/>
  <c r="N6"/>
  <c r="C5"/>
  <c r="O9" s="1"/>
  <c r="P9" s="1"/>
  <c r="J4"/>
  <c r="B12" i="20"/>
  <c r="C10"/>
  <c r="T9"/>
  <c r="R9"/>
  <c r="N9"/>
  <c r="C9"/>
  <c r="T8"/>
  <c r="R8"/>
  <c r="C8"/>
  <c r="T7"/>
  <c r="R7"/>
  <c r="P7"/>
  <c r="O7"/>
  <c r="N7"/>
  <c r="C7"/>
  <c r="R6"/>
  <c r="P6"/>
  <c r="N6"/>
  <c r="N8" s="1"/>
  <c r="E6"/>
  <c r="D6"/>
  <c r="T6" s="1"/>
  <c r="T5"/>
  <c r="S5"/>
  <c r="R5"/>
  <c r="C5"/>
  <c r="O8" s="1"/>
  <c r="P8" s="1"/>
  <c r="J4"/>
  <c r="R33" i="19"/>
  <c r="B14"/>
  <c r="C12"/>
  <c r="D11"/>
  <c r="C10"/>
  <c r="T9"/>
  <c r="S9"/>
  <c r="R9"/>
  <c r="N9"/>
  <c r="C9"/>
  <c r="T8"/>
  <c r="S8" s="1"/>
  <c r="R8"/>
  <c r="O8"/>
  <c r="C8"/>
  <c r="T7"/>
  <c r="S7"/>
  <c r="R7"/>
  <c r="N8" s="1"/>
  <c r="N7"/>
  <c r="C7"/>
  <c r="T6"/>
  <c r="R6"/>
  <c r="N6"/>
  <c r="C6"/>
  <c r="S6" s="1"/>
  <c r="R5"/>
  <c r="C5"/>
  <c r="J4"/>
  <c r="O9" i="18"/>
  <c r="T8"/>
  <c r="R8"/>
  <c r="O8"/>
  <c r="C8"/>
  <c r="B8"/>
  <c r="B13" s="1"/>
  <c r="N9" s="1"/>
  <c r="P9" s="1"/>
  <c r="T7"/>
  <c r="R7"/>
  <c r="P7"/>
  <c r="N7"/>
  <c r="D7"/>
  <c r="C7"/>
  <c r="R6"/>
  <c r="P6"/>
  <c r="N6"/>
  <c r="E6"/>
  <c r="D6"/>
  <c r="T6" s="1"/>
  <c r="T22" s="1"/>
  <c r="T5"/>
  <c r="S5"/>
  <c r="R5"/>
  <c r="R22" s="1"/>
  <c r="C12" i="17"/>
  <c r="D11"/>
  <c r="T10"/>
  <c r="R10"/>
  <c r="C10"/>
  <c r="R9"/>
  <c r="O9"/>
  <c r="D9"/>
  <c r="B9"/>
  <c r="R8"/>
  <c r="O8"/>
  <c r="D8"/>
  <c r="C8" s="1"/>
  <c r="B8"/>
  <c r="B14" s="1"/>
  <c r="T7"/>
  <c r="S7"/>
  <c r="R7"/>
  <c r="P7"/>
  <c r="N7"/>
  <c r="C7"/>
  <c r="T6"/>
  <c r="S6" s="1"/>
  <c r="R6"/>
  <c r="N6"/>
  <c r="E6"/>
  <c r="D6"/>
  <c r="D14" s="1"/>
  <c r="T5"/>
  <c r="R5"/>
  <c r="R13" s="1"/>
  <c r="C5"/>
  <c r="B13" i="16"/>
  <c r="O9"/>
  <c r="N8"/>
  <c r="O7"/>
  <c r="N6"/>
  <c r="E6"/>
  <c r="D6"/>
  <c r="D13" s="1"/>
  <c r="G12" s="1"/>
  <c r="C5"/>
  <c r="O8" s="1"/>
  <c r="P8" s="1"/>
  <c r="G17" i="15"/>
  <c r="B17"/>
  <c r="J4" s="1"/>
  <c r="C15"/>
  <c r="D14"/>
  <c r="C14"/>
  <c r="C13"/>
  <c r="C12"/>
  <c r="S9" s="1"/>
  <c r="C11"/>
  <c r="S8" s="1"/>
  <c r="O6" s="1"/>
  <c r="T10"/>
  <c r="R10"/>
  <c r="E10"/>
  <c r="T9"/>
  <c r="R9"/>
  <c r="O9"/>
  <c r="D9"/>
  <c r="R8"/>
  <c r="T8" s="1"/>
  <c r="J8"/>
  <c r="J9" s="1"/>
  <c r="E8"/>
  <c r="S7"/>
  <c r="R7"/>
  <c r="T7" s="1"/>
  <c r="O7"/>
  <c r="E7"/>
  <c r="S6"/>
  <c r="R6"/>
  <c r="T6" s="1"/>
  <c r="N6"/>
  <c r="P6" s="1"/>
  <c r="D6"/>
  <c r="T5"/>
  <c r="S5" s="1"/>
  <c r="R5"/>
  <c r="D5"/>
  <c r="D17" s="1"/>
  <c r="K4" s="1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R14" s="1"/>
  <c r="C5"/>
  <c r="J4"/>
  <c r="B14" i="10"/>
  <c r="C11"/>
  <c r="C10"/>
  <c r="O9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R17" s="1"/>
  <c r="C5"/>
  <c r="O8" s="1"/>
  <c r="P8" s="1"/>
  <c r="N3"/>
  <c r="P3" s="1"/>
  <c r="B13" i="9"/>
  <c r="C11"/>
  <c r="C10"/>
  <c r="T9"/>
  <c r="R9"/>
  <c r="O9"/>
  <c r="C9"/>
  <c r="T8"/>
  <c r="R8"/>
  <c r="O8"/>
  <c r="C8"/>
  <c r="T7"/>
  <c r="S7"/>
  <c r="O7" s="1"/>
  <c r="N3" s="1"/>
  <c r="P3" s="1"/>
  <c r="R7"/>
  <c r="P7"/>
  <c r="N7"/>
  <c r="C7"/>
  <c r="U6"/>
  <c r="R6"/>
  <c r="P6"/>
  <c r="O6"/>
  <c r="O3" s="1"/>
  <c r="N6"/>
  <c r="E6"/>
  <c r="D6"/>
  <c r="D13" s="1"/>
  <c r="G12" s="1"/>
  <c r="T5"/>
  <c r="R5"/>
  <c r="R13" s="1"/>
  <c r="C5"/>
  <c r="O9" i="8"/>
  <c r="O7"/>
  <c r="C7"/>
  <c r="T6"/>
  <c r="R6"/>
  <c r="U6" s="1"/>
  <c r="E6"/>
  <c r="D6"/>
  <c r="C5"/>
  <c r="O8" s="1"/>
  <c r="B5"/>
  <c r="C6" i="7"/>
  <c r="E6" s="1"/>
  <c r="C5"/>
  <c r="E5" s="1"/>
  <c r="E9" s="1"/>
  <c r="C4" i="6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P22" s="1"/>
  <c r="N22"/>
  <c r="O21"/>
  <c r="P21" s="1"/>
  <c r="N21"/>
  <c r="O20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N3" i="13" l="1"/>
  <c r="N3" i="29"/>
  <c r="P20" i="4"/>
  <c r="P26" s="1"/>
  <c r="P30"/>
  <c r="P35" s="1"/>
  <c r="P32"/>
  <c r="J12" i="1"/>
  <c r="J13" s="1"/>
  <c r="J4"/>
  <c r="R22"/>
  <c r="D39"/>
  <c r="T22"/>
  <c r="T18"/>
  <c r="R18"/>
  <c r="N11" s="1"/>
  <c r="N10"/>
  <c r="J4" i="2"/>
  <c r="J7"/>
  <c r="J8" s="1"/>
  <c r="H38" i="5"/>
  <c r="H37"/>
  <c r="P10" i="1"/>
  <c r="O37"/>
  <c r="P37" s="1"/>
  <c r="O36"/>
  <c r="O35"/>
  <c r="O34"/>
  <c r="O29"/>
  <c r="P29" s="1"/>
  <c r="O28"/>
  <c r="O27"/>
  <c r="O26"/>
  <c r="N51" i="2"/>
  <c r="O51" s="1"/>
  <c r="N52"/>
  <c r="O52" s="1"/>
  <c r="N50"/>
  <c r="O50" s="1"/>
  <c r="N76"/>
  <c r="N74"/>
  <c r="N75"/>
  <c r="O75" s="1"/>
  <c r="N73"/>
  <c r="O9"/>
  <c r="O14" s="1"/>
  <c r="N4"/>
  <c r="N9" i="17"/>
  <c r="N8"/>
  <c r="J4"/>
  <c r="K4" s="1"/>
  <c r="T10" i="1"/>
  <c r="S10" s="1"/>
  <c r="O22" i="2"/>
  <c r="O54"/>
  <c r="O38"/>
  <c r="K4" i="4"/>
  <c r="I38" i="5"/>
  <c r="K38" s="1"/>
  <c r="P23" i="13"/>
  <c r="N9" i="9"/>
  <c r="N8"/>
  <c r="J4"/>
  <c r="K4" s="1"/>
  <c r="O9" i="11"/>
  <c r="P9" s="1"/>
  <c r="O8"/>
  <c r="O6"/>
  <c r="N17" i="15"/>
  <c r="N16"/>
  <c r="O15"/>
  <c r="O14"/>
  <c r="N9" i="16"/>
  <c r="N7"/>
  <c r="J4"/>
  <c r="K4" s="1"/>
  <c r="C11" i="17"/>
  <c r="O6" s="1"/>
  <c r="T9"/>
  <c r="P6"/>
  <c r="O6" i="18"/>
  <c r="D14" i="19"/>
  <c r="G13" s="1"/>
  <c r="C11"/>
  <c r="P7"/>
  <c r="T7" i="23"/>
  <c r="C7"/>
  <c r="P6"/>
  <c r="S5" i="24"/>
  <c r="T21"/>
  <c r="C7" i="25"/>
  <c r="B22"/>
  <c r="J4" s="1"/>
  <c r="O6"/>
  <c r="C35" i="26"/>
  <c r="R25"/>
  <c r="N17" i="27"/>
  <c r="N16"/>
  <c r="N14"/>
  <c r="N15"/>
  <c r="P15" s="1"/>
  <c r="B16"/>
  <c r="D15"/>
  <c r="T10" s="1"/>
  <c r="G9" i="28"/>
  <c r="K4"/>
  <c r="E14" i="34"/>
  <c r="R10"/>
  <c r="N26" i="1"/>
  <c r="N27"/>
  <c r="O3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T22" s="1"/>
  <c r="N43"/>
  <c r="O43" s="1"/>
  <c r="N66"/>
  <c r="O66" s="1"/>
  <c r="O70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O6" i="4"/>
  <c r="P6" s="1"/>
  <c r="I37" i="5"/>
  <c r="K37" s="1"/>
  <c r="I41"/>
  <c r="K41" s="1"/>
  <c r="P8" i="9"/>
  <c r="P9"/>
  <c r="U7" i="11"/>
  <c r="N8"/>
  <c r="R19" i="13"/>
  <c r="U5"/>
  <c r="S6"/>
  <c r="O9" s="1"/>
  <c r="N9"/>
  <c r="D19"/>
  <c r="P21"/>
  <c r="P25" s="1"/>
  <c r="R37" i="15"/>
  <c r="O8"/>
  <c r="N14"/>
  <c r="O17"/>
  <c r="P17" s="1"/>
  <c r="T37"/>
  <c r="P9" i="16"/>
  <c r="G13" i="17"/>
  <c r="O7"/>
  <c r="P8"/>
  <c r="T8"/>
  <c r="S8" s="1"/>
  <c r="S6" i="18"/>
  <c r="O7"/>
  <c r="D13"/>
  <c r="G12" s="1"/>
  <c r="O6" i="19"/>
  <c r="N9" i="22"/>
  <c r="P9" i="24"/>
  <c r="O12" i="25"/>
  <c r="P16" i="27"/>
  <c r="B18"/>
  <c r="J4" s="1"/>
  <c r="T28" i="30"/>
  <c r="P12" i="31"/>
  <c r="P9" i="33"/>
  <c r="N9" i="34"/>
  <c r="N26"/>
  <c r="N7" i="8"/>
  <c r="P7" s="1"/>
  <c r="R5"/>
  <c r="R13" s="1"/>
  <c r="S5" i="9"/>
  <c r="S5" i="10"/>
  <c r="N9"/>
  <c r="J4"/>
  <c r="K4" s="1"/>
  <c r="N9" i="15"/>
  <c r="N8"/>
  <c r="N7"/>
  <c r="P7" s="1"/>
  <c r="N8" i="18"/>
  <c r="J4"/>
  <c r="K4" s="1"/>
  <c r="T24" i="20"/>
  <c r="S6"/>
  <c r="G9" i="21"/>
  <c r="K4"/>
  <c r="C7" i="22"/>
  <c r="P6"/>
  <c r="T5" i="26"/>
  <c r="T39" s="1"/>
  <c r="P19" i="30"/>
  <c r="O14"/>
  <c r="R6" i="34"/>
  <c r="C6"/>
  <c r="O26"/>
  <c r="P26" s="1"/>
  <c r="O24"/>
  <c r="P24" s="1"/>
  <c r="P28" s="1"/>
  <c r="P16"/>
  <c r="T13"/>
  <c r="R13"/>
  <c r="C33"/>
  <c r="T20"/>
  <c r="V20" s="1"/>
  <c r="Q9" i="35"/>
  <c r="Q8"/>
  <c r="Q7"/>
  <c r="N28" i="1"/>
  <c r="N26" i="2"/>
  <c r="O26" s="1"/>
  <c r="O30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I35" i="5"/>
  <c r="K35" s="1"/>
  <c r="L39"/>
  <c r="D5" i="8"/>
  <c r="N6"/>
  <c r="N8"/>
  <c r="P8" s="1"/>
  <c r="B13"/>
  <c r="P9" i="10"/>
  <c r="K4" i="11"/>
  <c r="N6"/>
  <c r="O7"/>
  <c r="T19" i="13"/>
  <c r="O3"/>
  <c r="P3" s="1"/>
  <c r="T15" i="14"/>
  <c r="P9" i="15"/>
  <c r="N15"/>
  <c r="O16"/>
  <c r="P16" s="1"/>
  <c r="P7" i="16"/>
  <c r="U5" i="17"/>
  <c r="P9"/>
  <c r="P8" i="18"/>
  <c r="P11" s="1"/>
  <c r="K4" i="19"/>
  <c r="P8"/>
  <c r="O9" i="20"/>
  <c r="P9" s="1"/>
  <c r="P11" s="1"/>
  <c r="D12"/>
  <c r="G11" s="1"/>
  <c r="P9" i="22"/>
  <c r="N8"/>
  <c r="R22" i="23"/>
  <c r="D11"/>
  <c r="P17" i="27"/>
  <c r="P19" i="34"/>
  <c r="P9"/>
  <c r="P11" s="1"/>
  <c r="O6" i="37"/>
  <c r="O9" i="19"/>
  <c r="P9" s="1"/>
  <c r="O7"/>
  <c r="R21" i="24"/>
  <c r="N8"/>
  <c r="N6"/>
  <c r="C32" i="26"/>
  <c r="R24"/>
  <c r="S5" i="27"/>
  <c r="S5" i="29"/>
  <c r="C8"/>
  <c r="P6"/>
  <c r="P11" s="1"/>
  <c r="O6" i="30"/>
  <c r="D14" i="31"/>
  <c r="G13" s="1"/>
  <c r="T6"/>
  <c r="T17" s="1"/>
  <c r="O9" i="32"/>
  <c r="P9" s="1"/>
  <c r="O7"/>
  <c r="P7" s="1"/>
  <c r="T29" i="34"/>
  <c r="O17"/>
  <c r="O3" s="1"/>
  <c r="D14" i="37"/>
  <c r="G13" s="1"/>
  <c r="T5"/>
  <c r="O9" i="38"/>
  <c r="P9" s="1"/>
  <c r="O7"/>
  <c r="P7" s="1"/>
  <c r="O6"/>
  <c r="P6" s="1"/>
  <c r="T18" i="39"/>
  <c r="S5"/>
  <c r="O6" i="8"/>
  <c r="T6" i="9"/>
  <c r="T13" s="1"/>
  <c r="T6" i="10"/>
  <c r="T17" s="1"/>
  <c r="O7"/>
  <c r="P7" s="1"/>
  <c r="P12" s="1"/>
  <c r="U5" i="11"/>
  <c r="N7"/>
  <c r="O6" i="12"/>
  <c r="P6" s="1"/>
  <c r="P12" s="1"/>
  <c r="O6" i="14"/>
  <c r="P6" s="1"/>
  <c r="O7"/>
  <c r="P7" s="1"/>
  <c r="O8"/>
  <c r="P8" s="1"/>
  <c r="O6" i="16"/>
  <c r="P6" s="1"/>
  <c r="P11" s="1"/>
  <c r="S5" i="19"/>
  <c r="T5" s="1"/>
  <c r="T33" s="1"/>
  <c r="W33" s="1"/>
  <c r="K4" i="20"/>
  <c r="R24"/>
  <c r="O6"/>
  <c r="P7" i="22"/>
  <c r="S5" i="23"/>
  <c r="S6"/>
  <c r="T22"/>
  <c r="P6" i="24"/>
  <c r="S6"/>
  <c r="N7"/>
  <c r="P8"/>
  <c r="D39" i="26"/>
  <c r="R9"/>
  <c r="S9" s="1"/>
  <c r="B39"/>
  <c r="P14" i="27"/>
  <c r="P20" s="1"/>
  <c r="O3" i="29"/>
  <c r="P3" s="1"/>
  <c r="T8"/>
  <c r="S8" s="1"/>
  <c r="R28" i="30"/>
  <c r="O8"/>
  <c r="O8" i="31"/>
  <c r="O6" i="32"/>
  <c r="P6" s="1"/>
  <c r="O8"/>
  <c r="P8" s="1"/>
  <c r="B46" i="34"/>
  <c r="J4" s="1"/>
  <c r="K4" s="1"/>
  <c r="O7"/>
  <c r="T18" i="36"/>
  <c r="K4" i="37"/>
  <c r="O8"/>
  <c r="P8" s="1"/>
  <c r="P11" s="1"/>
  <c r="D14" i="38"/>
  <c r="G13" s="1"/>
  <c r="O6" i="21"/>
  <c r="P6" s="1"/>
  <c r="P11" s="1"/>
  <c r="O8"/>
  <c r="P8" s="1"/>
  <c r="O8" i="22"/>
  <c r="P8" s="1"/>
  <c r="O7" i="24"/>
  <c r="P7" s="1"/>
  <c r="T6" i="27"/>
  <c r="O6" i="28"/>
  <c r="P6" s="1"/>
  <c r="O8"/>
  <c r="P8" s="1"/>
  <c r="O7" i="30"/>
  <c r="P7" s="1"/>
  <c r="P11" s="1"/>
  <c r="O6" i="33"/>
  <c r="P6" s="1"/>
  <c r="P11" s="1"/>
  <c r="O8"/>
  <c r="P8" s="1"/>
  <c r="R5" i="34"/>
  <c r="O6" i="35"/>
  <c r="P6" s="1"/>
  <c r="O7"/>
  <c r="P7" s="1"/>
  <c r="O8"/>
  <c r="P8" s="1"/>
  <c r="N7" i="39"/>
  <c r="O8"/>
  <c r="P8" s="1"/>
  <c r="O7"/>
  <c r="P7" s="1"/>
  <c r="P11" s="1"/>
  <c r="N3" i="34" l="1"/>
  <c r="P3" s="1"/>
  <c r="P11" i="38"/>
  <c r="P11" i="9"/>
  <c r="T5" i="34"/>
  <c r="T46" s="1"/>
  <c r="R46"/>
  <c r="N3" i="31"/>
  <c r="O3"/>
  <c r="O9" i="26"/>
  <c r="P9" s="1"/>
  <c r="J4"/>
  <c r="N9" i="8"/>
  <c r="P9" s="1"/>
  <c r="J4"/>
  <c r="D13"/>
  <c r="G12" s="1"/>
  <c r="T5"/>
  <c r="P11" i="22"/>
  <c r="O6"/>
  <c r="N60" i="2"/>
  <c r="O60" s="1"/>
  <c r="N58"/>
  <c r="O58" s="1"/>
  <c r="N59"/>
  <c r="O59" s="1"/>
  <c r="O20" i="1"/>
  <c r="P20" s="1"/>
  <c r="O21"/>
  <c r="P21" s="1"/>
  <c r="O19"/>
  <c r="P19" s="1"/>
  <c r="P6"/>
  <c r="O6"/>
  <c r="N3" s="1"/>
  <c r="R9" i="27"/>
  <c r="D16"/>
  <c r="O6" i="23"/>
  <c r="P11"/>
  <c r="O3" i="18"/>
  <c r="N3"/>
  <c r="O3" i="17"/>
  <c r="N3"/>
  <c r="M4" i="2"/>
  <c r="O4" s="1"/>
  <c r="H42" i="5"/>
  <c r="I42" s="1"/>
  <c r="K42" s="1"/>
  <c r="H39"/>
  <c r="G39" i="26"/>
  <c r="P11" i="24"/>
  <c r="P12" i="14"/>
  <c r="T28" i="29"/>
  <c r="K4" i="38"/>
  <c r="P7" i="11"/>
  <c r="P8" i="15"/>
  <c r="P11" s="1"/>
  <c r="T37" i="2"/>
  <c r="P3" i="1"/>
  <c r="P12" i="17"/>
  <c r="P14" i="15"/>
  <c r="P6" i="11"/>
  <c r="D38" i="2"/>
  <c r="G37" s="1"/>
  <c r="D43" i="1"/>
  <c r="O73" i="2"/>
  <c r="O74"/>
  <c r="P27" i="1"/>
  <c r="P35"/>
  <c r="R32"/>
  <c r="K4" i="2"/>
  <c r="N3" i="20"/>
  <c r="O3"/>
  <c r="P3" s="1"/>
  <c r="N3" i="8"/>
  <c r="O3"/>
  <c r="P3" s="1"/>
  <c r="P6"/>
  <c r="P11" s="1"/>
  <c r="T18" i="37"/>
  <c r="S5"/>
  <c r="P3" i="30"/>
  <c r="N3"/>
  <c r="N3" i="37"/>
  <c r="O3"/>
  <c r="G10" i="23"/>
  <c r="K4"/>
  <c r="M39" i="5"/>
  <c r="L40"/>
  <c r="M40" s="1"/>
  <c r="P6" i="19"/>
  <c r="P13" s="1"/>
  <c r="N3"/>
  <c r="O3"/>
  <c r="P3" s="1"/>
  <c r="R32" i="13"/>
  <c r="G18"/>
  <c r="K4"/>
  <c r="N12" i="25"/>
  <c r="P12" s="1"/>
  <c r="N6"/>
  <c r="P11" i="35"/>
  <c r="P11" i="28"/>
  <c r="P11" i="32"/>
  <c r="G46" i="34"/>
  <c r="K4" i="31"/>
  <c r="N18" i="8"/>
  <c r="O18" s="1"/>
  <c r="S13" i="34"/>
  <c r="R39" i="26"/>
  <c r="T13" i="17"/>
  <c r="P9" i="13"/>
  <c r="P11" s="1"/>
  <c r="T32" i="1"/>
  <c r="P6" i="25"/>
  <c r="P15" i="15"/>
  <c r="P8" i="11"/>
  <c r="O76" i="2"/>
  <c r="P26" i="1"/>
  <c r="P28"/>
  <c r="P34"/>
  <c r="P36"/>
  <c r="R37" i="2"/>
  <c r="S18" i="1"/>
  <c r="K4"/>
  <c r="P3" i="17" l="1"/>
  <c r="P3" i="18"/>
  <c r="H40" i="5"/>
  <c r="I40" s="1"/>
  <c r="K40" s="1"/>
  <c r="I39"/>
  <c r="K39" s="1"/>
  <c r="J13" s="1"/>
  <c r="T9" i="27"/>
  <c r="T17" s="1"/>
  <c r="D18"/>
  <c r="O3" i="22"/>
  <c r="N3"/>
  <c r="T13" i="8"/>
  <c r="S5"/>
  <c r="P3" i="37"/>
  <c r="O78" i="2"/>
  <c r="P19" i="15"/>
  <c r="P23" i="1"/>
  <c r="O62" i="2"/>
  <c r="K4" i="8"/>
  <c r="P3" i="31"/>
  <c r="O13" i="1"/>
  <c r="P13" s="1"/>
  <c r="O12"/>
  <c r="P12" s="1"/>
  <c r="O11"/>
  <c r="P11" s="1"/>
  <c r="K14" i="5"/>
  <c r="M47"/>
  <c r="G42" i="1"/>
  <c r="G7"/>
  <c r="O3" i="23"/>
  <c r="N3"/>
  <c r="N8" i="27"/>
  <c r="P8" s="1"/>
  <c r="N6"/>
  <c r="P6" s="1"/>
  <c r="N9"/>
  <c r="P9" s="1"/>
  <c r="N7"/>
  <c r="P7" s="1"/>
  <c r="R17"/>
  <c r="P39" i="1"/>
  <c r="P31"/>
  <c r="P11" i="11"/>
  <c r="W46" i="34"/>
  <c r="P15" i="1" l="1"/>
  <c r="P11" i="27"/>
  <c r="P3" i="23"/>
  <c r="P3" i="22"/>
  <c r="G17" i="27"/>
  <c r="K4"/>
  <c r="J15" i="5"/>
  <c r="J16" s="1"/>
  <c r="O47"/>
  <c r="P47" s="1"/>
</calcChain>
</file>

<file path=xl/sharedStrings.xml><?xml version="1.0" encoding="utf-8"?>
<sst xmlns="http://schemas.openxmlformats.org/spreadsheetml/2006/main" count="895" uniqueCount="102">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</sst>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90702208"/>
        <c:axId val="90704128"/>
      </c:lineChart>
      <c:dateAx>
        <c:axId val="90702208"/>
        <c:scaling>
          <c:orientation val="minMax"/>
        </c:scaling>
        <c:axPos val="b"/>
        <c:numFmt formatCode="dd/mm/yy;@" sourceLinked="1"/>
        <c:majorTickMark val="none"/>
        <c:tickLblPos val="nextTo"/>
        <c:crossAx val="90704128"/>
        <c:crosses val="autoZero"/>
        <c:lblOffset val="100"/>
      </c:dateAx>
      <c:valAx>
        <c:axId val="907041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0702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2306.2918297744081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1309.2465854979357</v>
      </c>
      <c r="K4" s="4">
        <f>(J4/D43-1)</f>
        <v>-0.14490504634679924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2697.1178112106672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6.63534E-3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6.63534E-3</v>
      </c>
      <c r="C12" s="28">
        <v>0</v>
      </c>
      <c r="D12" s="29">
        <f t="shared" si="0"/>
        <v>0</v>
      </c>
      <c r="E12" s="23">
        <f>(B12*J3)</f>
        <v>15.303030429775321</v>
      </c>
      <c r="I12" t="s">
        <v>13</v>
      </c>
      <c r="J12">
        <f>(J11-B43)</f>
        <v>3.2315300000000047E-2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74.528512366709037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0.54730509999999999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2697.1178112106672</v>
      </c>
    </row>
    <row r="43" spans="2:16">
      <c r="B43">
        <f>(SUM(B5:B42))</f>
        <v>0.56768469999999993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0.22496429803157331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11.394081914396631</v>
      </c>
      <c r="K4" s="4">
        <f>(J4/D14-1)</f>
        <v>0.62572334279358932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0.56559117000000003</v>
      </c>
      <c r="C6" s="28">
        <v>0</v>
      </c>
      <c r="D6" s="28">
        <f>(B6*C6)</f>
        <v>0</v>
      </c>
      <c r="E6" s="23">
        <f>(B6*J3)</f>
        <v>0.12723782053190624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0.56559117000000003</v>
      </c>
      <c r="S6" s="28">
        <v>0</v>
      </c>
      <c r="T6" s="28">
        <f>(D6)</f>
        <v>0</v>
      </c>
      <c r="U6" s="23">
        <f>(E6)</f>
        <v>0.12723782053190624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12.663360287999996</v>
      </c>
      <c r="O7" s="23">
        <f>($C$5*[1]Params!K9)</f>
        <v>0.27003658131027602</v>
      </c>
      <c r="P7" s="23">
        <f>(O7*N7)</f>
        <v>3.4195705200718316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12.661680143999998</v>
      </c>
      <c r="O8" s="23">
        <f>($C$5*[1]Params!K10)</f>
        <v>0.37130029930162955</v>
      </c>
      <c r="P8" s="23">
        <f>(O8*N8)</f>
        <v>4.7012856271286996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12.661680143999998</v>
      </c>
      <c r="O9" s="23">
        <f>($C$5*[1]Params!K11)</f>
        <v>0.84386431659461258</v>
      </c>
      <c r="P9" s="23">
        <f>(O9*N9)</f>
        <v>10.684740061656134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21.622837268856664</v>
      </c>
    </row>
    <row r="13" spans="2:21">
      <c r="F13" t="s">
        <v>9</v>
      </c>
      <c r="G13" s="23">
        <f>(D14/B14)</f>
        <v>0.13837797127585194</v>
      </c>
    </row>
    <row r="14" spans="2:21">
      <c r="B14" s="35">
        <f>(SUM(B5:B13))</f>
        <v>50.648400719999998</v>
      </c>
      <c r="D14" s="23">
        <f>(SUM(D5:D13))</f>
        <v>7.0086229399999986</v>
      </c>
    </row>
    <row r="17" spans="11:20">
      <c r="N17" s="35"/>
      <c r="R17" s="35">
        <f>(SUM(R5:R16))</f>
        <v>50.648400719999998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1.668713897339219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23.504519967396394</v>
      </c>
      <c r="K4" s="4">
        <f>(J4/D14-1)</f>
        <v>-0.41400461777440745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0.58110039000000002</v>
      </c>
      <c r="S5" s="28">
        <v>0</v>
      </c>
      <c r="T5" s="29">
        <f>(D6)</f>
        <v>0</v>
      </c>
      <c r="U5" s="23">
        <f>(R5*J3)</f>
        <v>0.96969029654224015</v>
      </c>
    </row>
    <row r="6" spans="2:21">
      <c r="B6" s="47">
        <v>0.58110039000000002</v>
      </c>
      <c r="C6" s="28">
        <v>0</v>
      </c>
      <c r="D6" s="29">
        <f>(B6*C6)</f>
        <v>0</v>
      </c>
      <c r="E6" s="23">
        <f>(B6*J3)</f>
        <v>0.96969029654224015</v>
      </c>
      <c r="M6" t="s">
        <v>11</v>
      </c>
      <c r="N6" s="35">
        <f>(SUM(R5:R7)/5)</f>
        <v>2.8170820659999998</v>
      </c>
      <c r="O6" s="23">
        <f>($C$5*[1]Params!K8)</f>
        <v>3.898538812175127</v>
      </c>
      <c r="P6" s="23">
        <f>(O6*N6)</f>
        <v>10.982503771383492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2.8170820659999998</v>
      </c>
      <c r="O7" s="23">
        <f>($C$5*[1]Params!K9)</f>
        <v>4.7982016149847722</v>
      </c>
      <c r="P7" s="23">
        <f>(O7*N7)</f>
        <v>13.516927718625837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0.29961948795272941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2.8170820659999998</v>
      </c>
      <c r="O8" s="23">
        <f>($C$5*[1]Params!K10)</f>
        <v>6.5975272206040616</v>
      </c>
      <c r="P8" s="23">
        <f>(O8*N8)</f>
        <v>18.585775613110528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2.8170820659999998</v>
      </c>
      <c r="O9" s="23">
        <f>($C$5*[1]Params!K11)</f>
        <v>14.994380046827411</v>
      </c>
      <c r="P9" s="23">
        <f>(O9*N9)</f>
        <v>42.240399120705739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85.325606223825588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2.847657077094182</v>
      </c>
    </row>
    <row r="14" spans="2:21">
      <c r="B14" s="35">
        <f>(SUM(B5:B13))</f>
        <v>14.08541033</v>
      </c>
      <c r="D14" s="23">
        <f>(SUM(D5:D13))</f>
        <v>40.110418410000001</v>
      </c>
      <c r="R14" s="35">
        <f>(SUM(R5:R13))</f>
        <v>14.085410329999998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10.920027642774389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13.373535085541885</v>
      </c>
      <c r="K4" s="4">
        <f>(J4/D14-1)</f>
        <v>0.2235622219160005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0.96026431519694377</v>
      </c>
      <c r="M6" t="s">
        <v>11</v>
      </c>
      <c r="N6" s="1">
        <f>(SUM($B$5:$B$7)/5)</f>
        <v>0.24493592000000003</v>
      </c>
      <c r="O6" s="23">
        <f>($C$5*[1]Params!K8)</f>
        <v>12.800900900900901</v>
      </c>
      <c r="P6" s="23">
        <f>(O6*N6)</f>
        <v>3.1354004389909913</v>
      </c>
    </row>
    <row r="7" spans="2:16">
      <c r="B7" s="47">
        <v>2.6743530000000001E-2</v>
      </c>
      <c r="C7" s="28">
        <v>0</v>
      </c>
      <c r="D7" s="29">
        <f>(C7*B7)</f>
        <v>0</v>
      </c>
      <c r="E7" s="23">
        <f>(B7*J4)</f>
        <v>0.35765553676624201</v>
      </c>
      <c r="N7" s="1">
        <f>(SUM($B$5:$B$7)/5)</f>
        <v>0.24493592000000003</v>
      </c>
      <c r="O7" s="23">
        <f>($C$5*[1]Params!K9)</f>
        <v>15.754954954954954</v>
      </c>
      <c r="P7" s="23">
        <f>(O7*N7)</f>
        <v>3.8589543864504505</v>
      </c>
    </row>
    <row r="8" spans="2:16">
      <c r="N8" s="1">
        <f>(SUM($B$5:$B$7)/5)</f>
        <v>0.24493592000000003</v>
      </c>
      <c r="O8" s="23">
        <f>($C$5*[1]Params!K10)</f>
        <v>21.663063063063063</v>
      </c>
      <c r="P8" s="23">
        <f>(O8*N8)</f>
        <v>5.3060622813693703</v>
      </c>
    </row>
    <row r="9" spans="2:16">
      <c r="N9" s="1">
        <f>(SUM($B$5:$B$7)/5)</f>
        <v>0.24493592000000003</v>
      </c>
      <c r="O9" s="23">
        <f>($C$5*[1]Params!K11)</f>
        <v>49.234234234234229</v>
      </c>
      <c r="P9" s="23">
        <f>(O9*N9)</f>
        <v>12.059232457657657</v>
      </c>
    </row>
    <row r="12" spans="2:16">
      <c r="P12" s="23">
        <f>(SUM(P6:P9))</f>
        <v>24.359649564468469</v>
      </c>
    </row>
    <row r="13" spans="2:16">
      <c r="F13" t="s">
        <v>9</v>
      </c>
      <c r="G13" s="23">
        <f>(D14/B14)</f>
        <v>8.9247832657619171</v>
      </c>
    </row>
    <row r="14" spans="2:16">
      <c r="B14" s="19">
        <f>(SUM(B5:B13))</f>
        <v>1.2246796000000002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39.524748343223649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54.743270886099594</v>
      </c>
      <c r="K4" s="4">
        <f>(J4/D19-1)</f>
        <v>-105.85736589153426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1.611624E-2</v>
      </c>
      <c r="S5" s="28">
        <v>0</v>
      </c>
      <c r="T5" s="29">
        <f>(D6)</f>
        <v>0</v>
      </c>
      <c r="U5" s="23">
        <f>(R5*J3)</f>
        <v>0.63699033023899476</v>
      </c>
    </row>
    <row r="6" spans="2:22">
      <c r="B6" s="27">
        <v>1.611624E-2</v>
      </c>
      <c r="C6" s="28">
        <v>0</v>
      </c>
      <c r="D6" s="29">
        <f>(B6*C6)</f>
        <v>0</v>
      </c>
      <c r="E6" s="23">
        <f>(B6*J3)</f>
        <v>0.63699033023899476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1.4801888492209609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0.55306077400000009</v>
      </c>
      <c r="O9" s="23">
        <f>($S$6*[1]Params!K11)</f>
        <v>84.551801224137193</v>
      </c>
      <c r="P9" s="23">
        <f>(O9*N9)</f>
        <v>46.762284628115474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87.763116070626779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-0.37693821513796688</v>
      </c>
    </row>
    <row r="19" spans="2:20">
      <c r="B19" s="26">
        <f>(SUM(B5:B18))</f>
        <v>1.3850378099999996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1.3850378099999996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-0.37693821513796688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3.661009943414202E-3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3.4973124186874531</v>
      </c>
      <c r="K4" s="4">
        <f>(J4/D13-1)</f>
        <v>0.23485649957310084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319.18783320498858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229.16436165375515</v>
      </c>
      <c r="K4" s="4">
        <f>(J4/D17-1)</f>
        <v>0.14323938802960456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7.5009140803172308E-2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2.6818700000000003E-3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3.0316460397809816E-2</v>
      </c>
      <c r="I8" t="s">
        <v>13</v>
      </c>
      <c r="J8" s="49">
        <f>(J7-B17)</f>
        <v>0.28203917000000001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90.023471551233413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2.3518900000000001E-3</v>
      </c>
      <c r="C10" s="28">
        <v>0</v>
      </c>
      <c r="D10" s="29">
        <v>0</v>
      </c>
      <c r="E10" s="23">
        <f>(B10*J3)</f>
        <v>0.75069467303648063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0.71796082999999999</v>
      </c>
      <c r="D17" s="23">
        <f>(SUM(D5:D16))</f>
        <v>200.45177244000001</v>
      </c>
      <c r="F17" t="s">
        <v>9</v>
      </c>
      <c r="G17" s="23">
        <f>(SUM(D5:D16)/SUM(B5:B16))</f>
        <v>279.19597290565281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0.71796082999999999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9.0756764792837799E-2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5.5722476228182583</v>
      </c>
      <c r="K4" s="4">
        <f>(J4/D13-1)</f>
        <v>0.11444952456365165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0.27848250000000002</v>
      </c>
      <c r="C6" s="28">
        <v>0</v>
      </c>
      <c r="D6" s="29">
        <f>(B6*C6)</f>
        <v>0</v>
      </c>
      <c r="E6" s="23">
        <f>(B6*J3)</f>
        <v>2.5274170751421455E-2</v>
      </c>
      <c r="M6" t="s">
        <v>11</v>
      </c>
      <c r="N6" s="35">
        <f>($B$13/5)</f>
        <v>12.279520178</v>
      </c>
      <c r="O6" s="23">
        <f>($C$5*[1]Params!K8)</f>
        <v>0.10634970155367125</v>
      </c>
      <c r="P6" s="23">
        <f>(O6*N6)</f>
        <v>1.3059233061525841</v>
      </c>
    </row>
    <row r="7" spans="2:16">
      <c r="N7" s="35">
        <f>($B$13/5)</f>
        <v>12.279520178</v>
      </c>
      <c r="O7" s="23">
        <f>($C$5*[1]Params!K9)</f>
        <v>0.13089194037374924</v>
      </c>
      <c r="P7" s="23">
        <f>(O7*N7)</f>
        <v>1.6072902229570267</v>
      </c>
    </row>
    <row r="8" spans="2:16">
      <c r="N8" s="35">
        <f>($B$13/5)</f>
        <v>12.279520178</v>
      </c>
      <c r="O8" s="23">
        <f>($C$5*[1]Params!K10)</f>
        <v>0.17997641801390521</v>
      </c>
      <c r="P8" s="23">
        <f>(O8*N8)</f>
        <v>2.2100240565659117</v>
      </c>
    </row>
    <row r="9" spans="2:16">
      <c r="N9" s="35">
        <f>($B$13/5)</f>
        <v>12.279520178</v>
      </c>
      <c r="O9" s="23">
        <f>($C$5*[1]Params!K11)</f>
        <v>0.40903731366796636</v>
      </c>
      <c r="P9" s="23">
        <f>(O9*N9)</f>
        <v>5.0227819467407082</v>
      </c>
    </row>
    <row r="11" spans="2:16">
      <c r="P11" s="23">
        <f>(SUM(P6:P9))</f>
        <v>10.146019532416231</v>
      </c>
    </row>
    <row r="12" spans="2:16">
      <c r="F12" t="s">
        <v>9</v>
      </c>
      <c r="G12" s="23">
        <f>(D13/B13)</f>
        <v>8.1436406757293411E-2</v>
      </c>
    </row>
    <row r="13" spans="2:16">
      <c r="B13" s="35">
        <f>(SUM(B5:B12))</f>
        <v>61.39760089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8.4076995380879733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37.11881823241697</v>
      </c>
      <c r="K4" s="4">
        <f>(J4/D14-1)</f>
        <v>1.1945134148258596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7.3430869999999995E-2</v>
      </c>
      <c r="S5" s="28">
        <v>0</v>
      </c>
      <c r="T5" s="29">
        <f>(D6)</f>
        <v>0</v>
      </c>
      <c r="U5">
        <f>(R5*J3)</f>
        <v>0.61738469178039801</v>
      </c>
    </row>
    <row r="6" spans="2:21">
      <c r="B6" s="27">
        <v>7.3430869999999995E-2</v>
      </c>
      <c r="C6" s="28">
        <v>0</v>
      </c>
      <c r="D6" s="29">
        <f>(B6*C6)</f>
        <v>0</v>
      </c>
      <c r="E6" s="23">
        <f>(B6*J3)</f>
        <v>0.61738469178039801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1.4876761320000007</v>
      </c>
      <c r="O8" s="23">
        <f>($C$5*[1]Params!K10)</f>
        <v>12.388308382358975</v>
      </c>
      <c r="P8" s="23">
        <f>(O8*N8)</f>
        <v>18.429790696290986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1.157592044</v>
      </c>
      <c r="O9" s="23">
        <f>($C$5*[1]Params!K11)</f>
        <v>28.155246323543125</v>
      </c>
      <c r="P9" s="23">
        <f>(O9*N9)</f>
        <v>32.592289140993771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74.702050347284754</v>
      </c>
    </row>
    <row r="13" spans="2:21">
      <c r="F13" t="s">
        <v>9</v>
      </c>
      <c r="G13" s="23">
        <f>(D14/B14)</f>
        <v>3.831236337534599</v>
      </c>
      <c r="N13" s="26"/>
      <c r="P13" s="23"/>
      <c r="R13" s="26">
        <f>(SUM(R5:R12))</f>
        <v>4.4148602199999996</v>
      </c>
      <c r="T13" s="23">
        <f>(SUM(T5:T12))</f>
        <v>16.914372899999996</v>
      </c>
    </row>
    <row r="14" spans="2:21">
      <c r="B14">
        <f>(SUM(B5:B13))</f>
        <v>4.4148602200000004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69.989086907660607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5.2032532794640005</v>
      </c>
      <c r="K4" s="4">
        <f>(J4/D13-1)</f>
        <v>1.5041239414426388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2.94611E-3</v>
      </c>
      <c r="C6" s="28">
        <v>0</v>
      </c>
      <c r="D6" s="29">
        <f>(B6*C6)</f>
        <v>0</v>
      </c>
      <c r="E6" s="23">
        <f>(B6*J3)</f>
        <v>0.20619554882952798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2.94611E-3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1.9818756E-2</v>
      </c>
      <c r="O8" s="23">
        <f>($C$5*[1]Params!K10)</f>
        <v>94.666000000000011</v>
      </c>
      <c r="P8" s="23">
        <f>(O8*N8)</f>
        <v>1.8761623554960003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1.9818756E-2</v>
      </c>
      <c r="O9" s="23">
        <f>($C$5*[1]Params!K11)</f>
        <v>215.15</v>
      </c>
      <c r="P9" s="23">
        <f>(O9*N9)</f>
        <v>4.2640053534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9.2622940088959993</v>
      </c>
      <c r="R11" s="1"/>
      <c r="S11" s="23"/>
      <c r="T11" s="24"/>
    </row>
    <row r="12" spans="2:20">
      <c r="F12" t="s">
        <v>9</v>
      </c>
      <c r="G12" s="23">
        <f>(D13/B13)</f>
        <v>27.949529873245623</v>
      </c>
    </row>
    <row r="13" spans="2:20">
      <c r="B13">
        <f>(SUM(B5:B12))</f>
        <v>7.4343779999999998E-2</v>
      </c>
      <c r="D13" s="23">
        <f>(SUM(D5:D12))</f>
        <v>2.0778737000000005</v>
      </c>
    </row>
    <row r="22" spans="18:20">
      <c r="R22">
        <f>(SUM(R5:R21))</f>
        <v>7.4343779999999998E-2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0.1799476454041245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4.8473086247141959</v>
      </c>
      <c r="K4" s="4">
        <f>(J4/D14-1)</f>
        <v>-8.4194672845042913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42112.241121180479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1232.6493015943918</v>
      </c>
      <c r="K4" s="4">
        <f>(J4/D38-1)</f>
        <v>0.78578618331514694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3.5090000000000002E-4</v>
      </c>
      <c r="C6" s="28">
        <v>0</v>
      </c>
      <c r="D6" s="29">
        <f>(B6*C6)</f>
        <v>0</v>
      </c>
      <c r="E6" s="23">
        <f>(B6*J3)</f>
        <v>14.777185409422231</v>
      </c>
      <c r="I6" t="s">
        <v>11</v>
      </c>
      <c r="J6">
        <v>0.03</v>
      </c>
      <c r="R6" s="26">
        <f t="shared" si="0"/>
        <v>3.5090000000000002E-4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7.2942999999999619E-4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30.717932041022518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23581.905557698403</v>
      </c>
      <c r="R37">
        <f>(SUM(R5:R25))</f>
        <v>2.9626369999999996E-2</v>
      </c>
      <c r="T37" s="23">
        <f>(SUM(T5:T25))</f>
        <v>552.59980016999998</v>
      </c>
    </row>
    <row r="38" spans="2:20">
      <c r="B38">
        <f>(SUM(B5:B37))</f>
        <v>2.9270570000000003E-2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10.09566218491865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15.266177985294787</v>
      </c>
      <c r="K4" s="4">
        <f>(J4/D12-1)</f>
        <v>2.7494969664390436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2.2808699999999999E-3</v>
      </c>
      <c r="C6" s="28">
        <v>0</v>
      </c>
      <c r="D6" s="29">
        <f>(B6*C6)</f>
        <v>0</v>
      </c>
      <c r="E6" s="23">
        <f>(B6*J3)</f>
        <v>2.3026893007715401E-2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2.2808699999999999E-3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0.5330913319999997</v>
      </c>
      <c r="O8" s="23">
        <f>($C$5*[1]Params!K10)</f>
        <v>10.492489598943161</v>
      </c>
      <c r="P8" s="23">
        <f>(O8*N8)</f>
        <v>5.5934552562967523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2.6925377658077321</v>
      </c>
      <c r="P11" s="23">
        <f>(SUM(P6:P9))</f>
        <v>24.032147726296749</v>
      </c>
      <c r="R11" s="1"/>
      <c r="S11" s="23"/>
      <c r="T11" s="23"/>
    </row>
    <row r="12" spans="2:21">
      <c r="B12">
        <f>(SUM(B5:B11))</f>
        <v>1.5121522199999999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1.5121522199999999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0.88038353678098324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2.574522303895828</v>
      </c>
      <c r="K4" s="4">
        <f>(J4/D10-1)</f>
        <v>-0.14182589870139062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2.8962444568080459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13.820726726753572</v>
      </c>
      <c r="K4" s="4">
        <f>(J4/D10-1)</f>
        <v>0.44351854551332681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1.7916899999999999E-2</v>
      </c>
      <c r="C6" s="28">
        <v>0</v>
      </c>
      <c r="D6" s="29">
        <f>(B6*C6)</f>
        <v>0</v>
      </c>
      <c r="E6" s="23">
        <f>(B6*J3)</f>
        <v>5.1891722308184077E-2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1.1929790320000002</v>
      </c>
      <c r="O7" s="23">
        <f>($C$5*[1]Params!K9)</f>
        <v>3.4867820792880124</v>
      </c>
      <c r="P7" s="23">
        <f>(O7*N7)</f>
        <v>4.1596579097439612</v>
      </c>
    </row>
    <row r="8" spans="2:17">
      <c r="N8" s="1">
        <f>2*($B$10+$N$6)/5-$N$6</f>
        <v>1.1929790320000002</v>
      </c>
      <c r="O8" s="23">
        <f>($C$5*[1]Params!K10)</f>
        <v>4.7943253590210171</v>
      </c>
      <c r="P8" s="23">
        <f>(O8*N8)</f>
        <v>5.7195296258979464</v>
      </c>
    </row>
    <row r="9" spans="2:17">
      <c r="F9" t="s">
        <v>9</v>
      </c>
      <c r="G9" s="23">
        <f>(D10/B10)</f>
        <v>2.006378418767123</v>
      </c>
      <c r="N9" s="1">
        <f>2*($B$10+$N$6)/5-$N$6</f>
        <v>1.1929790320000002</v>
      </c>
      <c r="O9" s="23">
        <f>($C$5*[1]Params!K11)</f>
        <v>10.89619399777504</v>
      </c>
      <c r="P9" s="23">
        <f>(O9*N9)</f>
        <v>12.99893096794988</v>
      </c>
    </row>
    <row r="10" spans="2:17">
      <c r="B10" s="1">
        <f>(SUM(B5:B9))</f>
        <v>4.7719475800000009</v>
      </c>
      <c r="D10" s="23">
        <f>(SUM(D5:D9))</f>
        <v>9.5743326400000015</v>
      </c>
    </row>
    <row r="11" spans="2:17">
      <c r="P11" s="23">
        <f>(SUM(P6:P9))</f>
        <v>26.263785863591785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15.415908627870341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9.1000487861670862</v>
      </c>
      <c r="K4" s="4">
        <f>(J4/D11-1)</f>
        <v>31.681574482676233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2.37528E-3</v>
      </c>
      <c r="C6" s="28">
        <v>0</v>
      </c>
      <c r="D6" s="29">
        <f>(B6*C6)</f>
        <v>0</v>
      </c>
      <c r="E6" s="23">
        <f>(B6*J3)</f>
        <v>3.6617099445607863E-2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2.37528E-3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0.31592196800000005</v>
      </c>
      <c r="O9" s="23">
        <f>($C$5*[1]Params!K11)</f>
        <v>36.253387829805618</v>
      </c>
      <c r="P9" s="23">
        <f>(O9*N9)</f>
        <v>11.453241629859441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0.47170030428129978</v>
      </c>
      <c r="O10" s="23"/>
      <c r="P10" s="23"/>
      <c r="R10" s="1"/>
      <c r="S10" s="23"/>
      <c r="T10" s="23"/>
      <c r="U10" s="24"/>
    </row>
    <row r="11" spans="2:21">
      <c r="B11">
        <f>(SUM(B5:B10))</f>
        <v>0.59030245999999997</v>
      </c>
      <c r="C11" s="23"/>
      <c r="D11" s="23">
        <f>(SUM(D5:D10))</f>
        <v>0.27844584999999977</v>
      </c>
      <c r="O11" s="23"/>
      <c r="P11" s="23">
        <f>(SUM(P6:P9))</f>
        <v>21.10479577985944</v>
      </c>
      <c r="R11" s="1"/>
      <c r="S11" s="23"/>
      <c r="T11" s="24"/>
    </row>
    <row r="22" spans="18:20">
      <c r="R22">
        <f>(SUM(R5:R21))</f>
        <v>0.59030245999999986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73.74455104717984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12.10374257222283</v>
      </c>
      <c r="K4" s="4">
        <f>(J4/D15-1)</f>
        <v>0.21781776766509031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1.17308E-3</v>
      </c>
      <c r="C6" s="28">
        <v>0</v>
      </c>
      <c r="D6" s="29">
        <f>(B6*C6)</f>
        <v>0</v>
      </c>
      <c r="E6" s="23">
        <f>(B6*J3)</f>
        <v>8.6508257942425726E-2</v>
      </c>
      <c r="M6" t="s">
        <v>11</v>
      </c>
      <c r="N6" s="49">
        <f>(SUM(R$5:R$8)/5)</f>
        <v>3.2826134000000007E-2</v>
      </c>
      <c r="O6" s="23">
        <f>($C$7*[1]Params!K8)</f>
        <v>89.451451451451447</v>
      </c>
      <c r="P6" s="23">
        <f>(O6*N6)</f>
        <v>2.9363453318398403</v>
      </c>
      <c r="R6" s="2">
        <f>(B6)</f>
        <v>1.17308E-3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3.2826134000000007E-2</v>
      </c>
      <c r="O7" s="23">
        <f>($C$7*[1]Params!K9)</f>
        <v>110.09409409409409</v>
      </c>
      <c r="P7" s="23">
        <f>(O7*N7)</f>
        <v>3.6139634853413418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3.2826134000000007E-2</v>
      </c>
      <c r="O8" s="23">
        <f>($C$7*[1]Params!K10)</f>
        <v>151.37937937937937</v>
      </c>
      <c r="P8" s="23">
        <f>(O8*N8)</f>
        <v>4.9691997923443454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1.3024386182271166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3.2826134000000007E-2</v>
      </c>
      <c r="O9" s="23">
        <f>($C$7*[1]Params!K11)</f>
        <v>344.04404404404403</v>
      </c>
      <c r="P9" s="23">
        <f>(O9*N9)</f>
        <v>11.293635891691693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22.81314450121722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60.554668362713684</v>
      </c>
    </row>
    <row r="15" spans="2:21">
      <c r="B15" s="1">
        <f>(SUM(B5:B14))</f>
        <v>0.16413067000000001</v>
      </c>
      <c r="D15" s="23">
        <f>(SUM(D5:D14))</f>
        <v>9.9388782899999999</v>
      </c>
    </row>
    <row r="21" spans="18:20">
      <c r="R21">
        <f>(SUM(R5:R20))</f>
        <v>0.16413067000000003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0.86652957527677754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3.6072980567585717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5.6143369999999998E-2</v>
      </c>
      <c r="C6" s="28">
        <v>0</v>
      </c>
      <c r="D6" s="29">
        <f>(B6*C6)</f>
        <v>0</v>
      </c>
      <c r="E6" s="23">
        <f>(B6*J3)</f>
        <v>4.8649890560706975E-2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4.162925490000001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1.430330969256014E-4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18.31183091226476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32006.282646927604</v>
      </c>
      <c r="P9" s="23">
        <f>(O9*N9)</f>
        <v>16.003141323463801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4870.3878537800001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4870.3878537800001</v>
      </c>
      <c r="C18" s="28">
        <v>0</v>
      </c>
      <c r="D18" s="29">
        <f>(B18*C18)</f>
        <v>0</v>
      </c>
      <c r="E18" s="23">
        <f>(B18*J3)</f>
        <v>0.69662665795498657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-8.8680520093872861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-21.454964538840208</v>
      </c>
    </row>
    <row r="39" spans="2:20">
      <c r="B39">
        <f>(SUM(B5:B38))</f>
        <v>128025.13058771042</v>
      </c>
      <c r="D39" s="23">
        <f>(SUM(D5:D38))</f>
        <v>-76.307382291799911</v>
      </c>
      <c r="F39" t="s">
        <v>9</v>
      </c>
      <c r="G39" s="33">
        <f>(D39/B39)</f>
        <v>-5.960344031012059E-4</v>
      </c>
      <c r="R39">
        <f>(SUM(R5:R38))</f>
        <v>128025.13058771042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0.97778792078916521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56.781731490466512</v>
      </c>
      <c r="K4" s="4">
        <f>(J4/D18-1)</f>
        <v>0.12291570444569655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0.32039411000000001</v>
      </c>
      <c r="C6" s="28">
        <v>0</v>
      </c>
      <c r="D6" s="29">
        <f>(B6*C6)</f>
        <v>0</v>
      </c>
      <c r="E6" s="23">
        <f>(B6*J3)</f>
        <v>0.31327749064999511</v>
      </c>
      <c r="M6" t="s">
        <v>11</v>
      </c>
      <c r="N6" s="19">
        <f>($B$7+$R$9+$R$6)/5</f>
        <v>8.9396288117777782</v>
      </c>
      <c r="O6" s="23">
        <f>($S$7*[1]Params!K8)</f>
        <v>1.1975720777093433</v>
      </c>
      <c r="P6" s="23">
        <f>(O6*N6)</f>
        <v>10.705849850071022</v>
      </c>
      <c r="R6" s="47">
        <f>(B6)</f>
        <v>0.32039411000000001</v>
      </c>
      <c r="S6" s="28">
        <v>0</v>
      </c>
      <c r="T6" s="29">
        <f>(D6)</f>
        <v>0</v>
      </c>
      <c r="U6" s="23">
        <f>(R6*J3)</f>
        <v>0.31327749064999511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8.9396288117777782</v>
      </c>
      <c r="O7" s="23">
        <f>($S$7*[1]Params!K9)</f>
        <v>1.4739348648730379</v>
      </c>
      <c r="P7" s="23">
        <f>(O7*N7)</f>
        <v>13.176430584702796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8.9396288117777782</v>
      </c>
      <c r="O8" s="23">
        <f>($S$7*[1]Params!K10)</f>
        <v>2.0266604392004273</v>
      </c>
      <c r="P8" s="23">
        <f>(O8*N8)</f>
        <v>18.117592053966344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8.9396288117777782</v>
      </c>
      <c r="O9" s="23">
        <f>($C$7*[1]Params!K11)</f>
        <v>4.6060464527282434</v>
      </c>
      <c r="P9" s="23">
        <f>(O9*N9)</f>
        <v>41.176345577196237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83.176218065936411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0.87075807820483675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58.071622980000001</v>
      </c>
      <c r="S17" s="23"/>
      <c r="T17" s="23">
        <f>(SUM(T5:T12))</f>
        <v>50.56633482430064</v>
      </c>
    </row>
    <row r="18" spans="2:20">
      <c r="B18" s="19">
        <f>(SUM(B5:B17))</f>
        <v>58.071622980000008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9" width="9.140625" style="14" customWidth="1"/>
    <col min="150" max="16384" width="9.140625" style="14"/>
  </cols>
  <sheetData>
    <row r="3" spans="2:16">
      <c r="I3" t="s">
        <v>3</v>
      </c>
      <c r="J3" s="45">
        <v>2.8127669546301949E-2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1.8226742759727381</v>
      </c>
      <c r="K4" s="4">
        <f>(J4/D10-1)</f>
        <v>-8.8662862013630939E-2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5.1312429999999999E-2</v>
      </c>
      <c r="C6" s="28">
        <v>0</v>
      </c>
      <c r="D6" s="29">
        <f>(B6*C6)</f>
        <v>0</v>
      </c>
      <c r="E6" s="23">
        <f>(B6*J3)</f>
        <v>1.4432990746577506E-3</v>
      </c>
      <c r="M6" t="s">
        <v>11</v>
      </c>
      <c r="N6" s="35">
        <f>($B$10/5)</f>
        <v>12.960009167999999</v>
      </c>
      <c r="O6" s="45">
        <f>($C$5*[1]Params!K8)</f>
        <v>4.0155225640266315E-2</v>
      </c>
      <c r="P6" s="23">
        <f>(O6*N6)</f>
        <v>0.52041209244096009</v>
      </c>
    </row>
    <row r="7" spans="2:16">
      <c r="B7" s="35"/>
      <c r="C7" s="23"/>
      <c r="D7" s="25"/>
      <c r="E7" s="23"/>
      <c r="N7" s="35">
        <f>($B$10/5)</f>
        <v>12.960009167999999</v>
      </c>
      <c r="O7" s="45">
        <f>($C$5*[1]Params!K9)</f>
        <v>4.9421816172635469E-2</v>
      </c>
      <c r="P7" s="23">
        <f>(O7*N7)</f>
        <v>0.64050719069656625</v>
      </c>
    </row>
    <row r="8" spans="2:16">
      <c r="N8" s="35">
        <f>($B$10/5)</f>
        <v>12.960009167999999</v>
      </c>
      <c r="O8" s="45">
        <f>($C$5*[1]Params!K10)</f>
        <v>6.7954997237373763E-2</v>
      </c>
      <c r="P8" s="23">
        <f>(O8*N8)</f>
        <v>0.88069738720777857</v>
      </c>
    </row>
    <row r="9" spans="2:16">
      <c r="F9" t="s">
        <v>9</v>
      </c>
      <c r="G9" s="23">
        <f>(D10/B10)</f>
        <v>3.0864175697317687E-2</v>
      </c>
      <c r="N9" s="35">
        <f>($B$10/5)</f>
        <v>12.960009167999999</v>
      </c>
      <c r="O9" s="45">
        <f>($C$5*[1]Params!K11)</f>
        <v>0.15444317553948583</v>
      </c>
      <c r="P9" s="23">
        <f>(O9*N9)</f>
        <v>2.0015849709267695</v>
      </c>
    </row>
    <row r="10" spans="2:16">
      <c r="B10" s="35">
        <f>(SUM(B5:B9))</f>
        <v>64.800045839999996</v>
      </c>
      <c r="D10" s="23">
        <f>(SUM(D5:D9))</f>
        <v>2</v>
      </c>
    </row>
    <row r="11" spans="2:16">
      <c r="P11" s="23">
        <f>(SUM(P6:P9))</f>
        <v>4.0432016412720744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1.3683916544525121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45.138005761275096</v>
      </c>
      <c r="K4" s="4">
        <f>(J4/D11-1)</f>
        <v>2.3146203581629385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0.33747440000000001</v>
      </c>
      <c r="C6" s="28">
        <v>0</v>
      </c>
      <c r="D6" s="29">
        <f>(B6*C6)</f>
        <v>0</v>
      </c>
      <c r="E6" s="23">
        <f>(B6*J3)</f>
        <v>0.46179715255136888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0.46179715255136888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3.2581405292514312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10.999704639999999</v>
      </c>
      <c r="O8" s="23">
        <f>($C$5*[1]Params!K10)</f>
        <v>1.6670207492387226</v>
      </c>
      <c r="P8" s="23">
        <f>(O8*N8)</f>
        <v>18.336735870377453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10.999704639999999</v>
      </c>
      <c r="O9" s="23">
        <f>($C$5*[1]Params!K11)</f>
        <v>3.7886835209970964</v>
      </c>
      <c r="P9" s="23">
        <f>(O9*N9)</f>
        <v>41.674399705403296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0.41283510827493847</v>
      </c>
      <c r="R10" s="1"/>
      <c r="S10" s="23"/>
      <c r="T10" s="23"/>
      <c r="V10" s="24"/>
    </row>
    <row r="11" spans="2:22">
      <c r="B11" s="35">
        <f>(SUM(B5:B10))</f>
        <v>32.986174399999996</v>
      </c>
      <c r="D11" s="23">
        <f>(SUM(D5:D10))</f>
        <v>13.617850880000002</v>
      </c>
      <c r="P11" s="23">
        <f>(SUM(P6:P9))</f>
        <v>85.983284695780753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3.606108316379661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35.980551086458853</v>
      </c>
      <c r="K4" s="4">
        <f>(J4/D25-1)</f>
        <v>-16.553633248636373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0.10079741</v>
      </c>
      <c r="C7" s="28">
        <v>0</v>
      </c>
      <c r="D7" s="29">
        <v>0</v>
      </c>
      <c r="E7" s="24">
        <f>B7*J3</f>
        <v>0.36348637847053045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0.10079741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0.6245854446383492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0.60354725948111954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4.6302185679999965</v>
      </c>
      <c r="O17" s="23">
        <f>($S$6*[1]Params!K11)</f>
        <v>9.0653087238233461</v>
      </c>
      <c r="P17" s="23">
        <f>(O17*N17)</f>
        <v>41.974360777699211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84.074949207699206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-0.23184990019587984</v>
      </c>
      <c r="S24" s="23"/>
      <c r="T24" s="23"/>
    </row>
    <row r="25" spans="2:20">
      <c r="B25" s="1">
        <f>(SUM(B5:B24))</f>
        <v>9.9776678706593582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9.9776678706593636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70" width="9.140625" style="14" customWidth="1"/>
    <col min="171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0.54203932779175312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2.0607303904413468</v>
      </c>
      <c r="K4" s="4">
        <f>(J4/D14-1)</f>
        <v>-15.816362643022313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7.5155029999999998E-2</v>
      </c>
      <c r="C6" s="28">
        <v>0</v>
      </c>
      <c r="D6" s="28">
        <f>(B6*C6)</f>
        <v>0</v>
      </c>
      <c r="E6" s="23">
        <f>(B6*J3)</f>
        <v>4.0736981941369037E-2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7.5155029999999998E-2</v>
      </c>
      <c r="S6" s="28">
        <v>0</v>
      </c>
      <c r="T6" s="28">
        <f>(D6)</f>
        <v>0</v>
      </c>
      <c r="U6" s="23">
        <f>(E6)</f>
        <v>4.0736981941369037E-2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1.904847784</v>
      </c>
      <c r="O9" s="23">
        <f>($C$5*[1]Params!K11)</f>
        <v>1.1690120786260096</v>
      </c>
      <c r="P9" s="23">
        <f>(O9*N9)</f>
        <v>2.2267900674399881</v>
      </c>
      <c r="Q9" s="24"/>
    </row>
    <row r="10" spans="2:21">
      <c r="B10" s="35"/>
      <c r="C10" s="23"/>
      <c r="D10" s="23"/>
    </row>
    <row r="12" spans="2:21">
      <c r="P12" s="23">
        <f>(SUM(P6:P9))</f>
        <v>4.5419107574399877</v>
      </c>
    </row>
    <row r="13" spans="2:21">
      <c r="F13" t="s">
        <v>9</v>
      </c>
      <c r="G13" s="23">
        <f>(D14/B14)</f>
        <v>-3.6583832405521183E-2</v>
      </c>
    </row>
    <row r="14" spans="2:21">
      <c r="B14" s="35">
        <f>(SUM(B5:B13))</f>
        <v>3.8018097300000004</v>
      </c>
      <c r="D14" s="23">
        <f>(SUM(D5:D13))</f>
        <v>-0.13908476999999975</v>
      </c>
    </row>
    <row r="17" spans="11:20">
      <c r="N17" s="35"/>
      <c r="R17" s="35">
        <f>(SUM(R5:R16))</f>
        <v>9.4848097300000003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1.0545670964601609E-5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4.6378889646022037</v>
      </c>
      <c r="K4" s="4">
        <f>(J4/D13-1)</f>
        <v>-7.7954480198369147E-2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259.11</v>
      </c>
      <c r="C6" s="28">
        <v>0</v>
      </c>
      <c r="D6" s="29">
        <f>(B6*C6)</f>
        <v>0</v>
      </c>
      <c r="E6" s="23">
        <f>(B6*J3)</f>
        <v>2.7324888036379231E-3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1.143725633726891E-5</v>
      </c>
    </row>
    <row r="13" spans="2:16">
      <c r="B13">
        <f>(SUM(B5:B12))</f>
        <v>439790.79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4.7941375728377334E-3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2.8736060611589371</v>
      </c>
      <c r="K4" s="4">
        <f>(J4/D10-1)</f>
        <v>-4.2131312947020993E-2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E44" sqref="E4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104.5207493312103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276.65880611202317</v>
      </c>
      <c r="K4" s="4">
        <f>(J4/D46-1)</f>
        <v>-3.962896530089254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0.21949357359554161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0.643953695399333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6.3052730000000001E-2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5.5163752040528188E-2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6.3052730000000001E-2</v>
      </c>
      <c r="C18" s="28">
        <v>0</v>
      </c>
      <c r="D18" s="29">
        <v>0</v>
      </c>
      <c r="E18" s="24">
        <f>B18*J3</f>
        <v>6.5903185869784835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8.9150181335713263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4.5375263597596049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5.1661759367208955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2.646927121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-35.276543838019798</v>
      </c>
      <c r="R46" s="26">
        <f>(SUM(R5:R36))</f>
        <v>2.6469271209999996</v>
      </c>
      <c r="S46" s="23"/>
      <c r="T46" s="23">
        <f>(SUM(T5:T36))</f>
        <v>-93.376440489769621</v>
      </c>
      <c r="V46" t="s">
        <v>9</v>
      </c>
      <c r="W46" s="23">
        <f>(T46/R46)</f>
        <v>-35.277299381968753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0.10653186066680689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0.99614271821612554</v>
      </c>
      <c r="K4" s="4">
        <f>(J4/D13-1)</f>
        <v>0.99228543643225109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0.24939702999999999</v>
      </c>
      <c r="C6" s="28">
        <v>0</v>
      </c>
      <c r="D6" s="29">
        <f>(B6*C6)</f>
        <v>0</v>
      </c>
      <c r="E6" s="23">
        <f>(B6*J3)</f>
        <v>2.6568729650675457E-2</v>
      </c>
      <c r="G6" s="23"/>
      <c r="M6" t="s">
        <v>11</v>
      </c>
      <c r="N6" s="19">
        <f>($B$13/5)</f>
        <v>1.8701310800000002</v>
      </c>
      <c r="O6" s="45">
        <f>($C$5*[1]Params!K8)</f>
        <v>7.1418695478700056E-2</v>
      </c>
      <c r="P6" s="23">
        <f>(O6*N6)</f>
        <v>0.13356232210777247</v>
      </c>
      <c r="Q6" s="23">
        <f>N6*$J$3</f>
        <v>0.19922854364322512</v>
      </c>
    </row>
    <row r="7" spans="2:17">
      <c r="C7" s="23"/>
      <c r="D7" s="23"/>
      <c r="E7" s="23"/>
      <c r="G7" s="23"/>
      <c r="N7" s="19">
        <f>($B$13/5)</f>
        <v>1.8701310800000002</v>
      </c>
      <c r="O7" s="45">
        <f>($C$5*[1]Params!K9)</f>
        <v>8.7899932896861599E-2</v>
      </c>
      <c r="P7" s="23">
        <f>(O7*N7)</f>
        <v>0.16438439644033531</v>
      </c>
      <c r="Q7" s="23">
        <f>Q6*2</f>
        <v>0.39845708728645024</v>
      </c>
    </row>
    <row r="8" spans="2:17">
      <c r="C8" s="23"/>
      <c r="D8" s="23"/>
      <c r="E8" s="23"/>
      <c r="G8" s="23"/>
      <c r="N8" s="19">
        <f>($B$13/5)</f>
        <v>1.8701310800000002</v>
      </c>
      <c r="O8" s="45">
        <f>($C$5*[1]Params!K10)</f>
        <v>0.12086240773318471</v>
      </c>
      <c r="P8" s="23">
        <f>(O8*N8)</f>
        <v>0.22602854510546111</v>
      </c>
      <c r="Q8" s="23">
        <f>Q6*3</f>
        <v>0.59768563092967542</v>
      </c>
    </row>
    <row r="9" spans="2:17">
      <c r="C9" s="23"/>
      <c r="D9" s="23"/>
      <c r="E9" s="23"/>
      <c r="G9" s="23"/>
      <c r="N9" s="19">
        <f>($B$13/5)</f>
        <v>1.8701310800000002</v>
      </c>
      <c r="O9" s="45">
        <f>($C$5*[1]Params!K11)</f>
        <v>0.27468729030269251</v>
      </c>
      <c r="P9" s="23">
        <f>(O9*N9)</f>
        <v>0.51370123887604791</v>
      </c>
      <c r="Q9" s="23">
        <f>Q6*4</f>
        <v>0.79691417457290048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1.0376765025296169</v>
      </c>
    </row>
    <row r="12" spans="2:17">
      <c r="C12" s="23"/>
      <c r="D12" s="23"/>
      <c r="E12" s="23"/>
      <c r="F12" t="s">
        <v>9</v>
      </c>
      <c r="G12" s="23">
        <f>(D13/B13)</f>
        <v>5.3472187628687495E-2</v>
      </c>
    </row>
    <row r="13" spans="2:17">
      <c r="B13">
        <f>(SUM(B5:B12))</f>
        <v>9.3506554000000008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7.7150428206701109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13.474245213022572</v>
      </c>
      <c r="K4" s="4">
        <f>(J4/D10-1)</f>
        <v>0.51330392350456067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2.6068599999999999E-3</v>
      </c>
      <c r="C6" s="28">
        <v>0</v>
      </c>
      <c r="D6" s="28">
        <f>(B6*C6)</f>
        <v>0</v>
      </c>
      <c r="E6" s="23">
        <f>(B6*J3)</f>
        <v>2.0112036527492085E-2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2.6068599999999999E-3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0.4531960040000001</v>
      </c>
      <c r="O7" s="45">
        <f>($C$5*[1]Params!K9)</f>
        <v>8.9182731538402358</v>
      </c>
      <c r="P7" s="23">
        <f>(O7*N7)</f>
        <v>4.041725755900873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5.0981449931110685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1.7464900100000003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24.417866455900874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2.1554900100000003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0.62492619767670288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19.358018194546986</v>
      </c>
      <c r="K4" s="4">
        <f>(J4/D14-1)</f>
        <v>7.2790879350566087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54.383761329999999</v>
      </c>
      <c r="S5" s="23">
        <f>(T5/R5)</f>
        <v>0.35120777844146223</v>
      </c>
      <c r="T5" s="23">
        <f>(SUM(D5:D7))</f>
        <v>19.100000000000001</v>
      </c>
    </row>
    <row r="6" spans="2:21">
      <c r="B6" s="20">
        <v>0.80874986000000004</v>
      </c>
      <c r="C6" s="28">
        <v>0</v>
      </c>
      <c r="D6" s="28">
        <f>(B6*C6)</f>
        <v>0</v>
      </c>
      <c r="E6" s="23">
        <f>(B6*J3)</f>
        <v>0.50540897488136582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10.325495643333335</v>
      </c>
      <c r="O8" s="23">
        <f>($C$5*[1]Params!K10)</f>
        <v>0.78521945271816052</v>
      </c>
      <c r="P8" s="23">
        <f>(O8*N8)</f>
        <v>8.1077800381019518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10.325495643333335</v>
      </c>
      <c r="O9" s="23">
        <f>($C$5*[1]Params!K11)</f>
        <v>1.7845896652685465</v>
      </c>
      <c r="P9" s="23">
        <f>(O9*N9)</f>
        <v>18.42677281386807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40.372848621970022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7.5482493069139012E-2</v>
      </c>
    </row>
    <row r="14" spans="2:21">
      <c r="B14" s="19">
        <f>(SUM(B5:B13))</f>
        <v>30.976486930000007</v>
      </c>
      <c r="D14" s="23">
        <f>(SUM(D5:D13))</f>
        <v>2.3381824600000005</v>
      </c>
    </row>
    <row r="18" spans="12:20">
      <c r="R18">
        <f>(SUM(R5:R17))</f>
        <v>30.976486930000007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3" width="9.140625" style="14" customWidth="1"/>
    <col min="134" max="16384" width="9.140625" style="14"/>
  </cols>
  <sheetData>
    <row r="3" spans="2:21">
      <c r="I3" t="s">
        <v>3</v>
      </c>
      <c r="J3" s="45">
        <v>12.11369595577446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12.320497460159615</v>
      </c>
      <c r="K4" s="4">
        <f>(J4/D14-1)</f>
        <v>-5.2218391747277493E-2</v>
      </c>
      <c r="R4" t="s">
        <v>5</v>
      </c>
      <c r="S4" t="s">
        <v>6</v>
      </c>
      <c r="T4" t="s">
        <v>7</v>
      </c>
    </row>
    <row r="5" spans="2:21">
      <c r="B5" s="1">
        <v>1.0166963099999999</v>
      </c>
      <c r="C5" s="23">
        <f>(D5/B5)</f>
        <v>12.785823920222549</v>
      </c>
      <c r="D5" s="23">
        <v>12.9993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1.0166963099999999</v>
      </c>
      <c r="S5" s="23">
        <f>(T5/R5)</f>
        <v>12.785823920222549</v>
      </c>
      <c r="T5" s="23">
        <f>D5</f>
        <v>12.9993</v>
      </c>
    </row>
    <row r="6" spans="2:21">
      <c r="B6" s="2">
        <v>3.7540000000000002E-4</v>
      </c>
      <c r="C6" s="28">
        <v>0</v>
      </c>
      <c r="D6" s="28">
        <f>(B6*C6)</f>
        <v>0</v>
      </c>
      <c r="E6" s="23">
        <f>(B6*J3)</f>
        <v>4.5474814617977328E-3</v>
      </c>
      <c r="M6" t="s">
        <v>11</v>
      </c>
      <c r="N6" s="19">
        <f>(B$14/5)</f>
        <v>0.203414342</v>
      </c>
      <c r="O6" s="23">
        <f>($C$5*[1]Params!K8)</f>
        <v>16.621571096289316</v>
      </c>
      <c r="P6" s="23">
        <f>(O6*N6)</f>
        <v>3.3810659475579099</v>
      </c>
      <c r="R6" s="19">
        <f>(B6)</f>
        <v>3.7540000000000002E-4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0.203414342</v>
      </c>
      <c r="O7" s="23">
        <f>($C$5*[1]Params!K9)</f>
        <v>20.45731827235608</v>
      </c>
      <c r="P7" s="23">
        <f>(O7*N7)</f>
        <v>4.1613119354558883</v>
      </c>
      <c r="R7" s="19"/>
      <c r="S7" s="23"/>
      <c r="T7" s="24"/>
      <c r="U7" s="24"/>
    </row>
    <row r="8" spans="2:21">
      <c r="C8" s="23"/>
      <c r="D8" s="23"/>
      <c r="N8" s="19">
        <f>(B$14/5)</f>
        <v>0.203414342</v>
      </c>
      <c r="O8" s="23">
        <f>($C$5*[1]Params!K10)</f>
        <v>28.128812624489612</v>
      </c>
      <c r="P8" s="23">
        <f>(O8*N8)</f>
        <v>5.7218039112518477</v>
      </c>
      <c r="R8" s="19"/>
      <c r="S8" s="24"/>
      <c r="T8" s="24"/>
    </row>
    <row r="9" spans="2:21">
      <c r="C9" s="24"/>
      <c r="D9" s="23"/>
      <c r="N9" s="19">
        <f>(B$14/5)</f>
        <v>0.203414342</v>
      </c>
      <c r="O9" s="23">
        <f>($C$5*[1]Params!K11)</f>
        <v>63.929119601112745</v>
      </c>
      <c r="P9" s="23">
        <f>(O9*N9)</f>
        <v>13.004099798299652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26.268281592565298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12.781104687298795</v>
      </c>
    </row>
    <row r="14" spans="2:21">
      <c r="B14" s="19">
        <f>(SUM(B5:B13))</f>
        <v>1.01707171</v>
      </c>
      <c r="D14" s="23">
        <f>(SUM(D5:D13))</f>
        <v>12.9993</v>
      </c>
    </row>
    <row r="18" spans="12:20">
      <c r="R18">
        <f>(SUM(R5:R17))</f>
        <v>1.01707171</v>
      </c>
      <c r="T18" s="23">
        <f>(SUM(T5:T17))</f>
        <v>12.9993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3" width="9.140625" style="14" customWidth="1"/>
    <col min="134" max="16384" width="9.140625" style="14"/>
  </cols>
  <sheetData>
    <row r="3" spans="2:21">
      <c r="I3" t="s">
        <v>3</v>
      </c>
      <c r="J3" s="45">
        <v>3.1158101494080421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11.081802141494702</v>
      </c>
      <c r="K4" s="4">
        <f>(J4/D14-1)</f>
        <v>7.5373120489050649E-3</v>
      </c>
      <c r="R4" t="s">
        <v>5</v>
      </c>
      <c r="S4" t="s">
        <v>6</v>
      </c>
      <c r="T4" t="s">
        <v>7</v>
      </c>
    </row>
    <row r="5" spans="2:21">
      <c r="B5" s="35">
        <v>3.5565704</v>
      </c>
      <c r="C5" s="23">
        <f>(D5/B5)</f>
        <v>3.0925579316523581</v>
      </c>
      <c r="D5" s="23">
        <v>10.998900000000001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3.5565704</v>
      </c>
      <c r="S5" s="23">
        <f>(T5/R5)</f>
        <v>3.0925579316523581</v>
      </c>
      <c r="T5" s="23">
        <f>D5</f>
        <v>10.998900000000001</v>
      </c>
    </row>
    <row r="6" spans="2:21">
      <c r="B6" s="47">
        <v>6.5469999999999995E-5</v>
      </c>
      <c r="C6" s="28">
        <v>0</v>
      </c>
      <c r="D6" s="28">
        <f>(B6*C6)</f>
        <v>0</v>
      </c>
      <c r="E6" s="23">
        <f>(B6*J3)</f>
        <v>2.039920904817445E-4</v>
      </c>
      <c r="M6" t="s">
        <v>11</v>
      </c>
      <c r="N6" s="19">
        <f>(B$14/5)</f>
        <v>0.71132717400000001</v>
      </c>
      <c r="O6" s="23">
        <f>($C$5*[1]Params!K8)</f>
        <v>4.0203253111480661</v>
      </c>
      <c r="P6" s="23">
        <f>(O6*N6)</f>
        <v>2.8597666421396246</v>
      </c>
      <c r="R6" s="19">
        <f>(B6)</f>
        <v>6.5469999999999995E-5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0.71132717400000001</v>
      </c>
      <c r="O7" s="23">
        <f>($C$5*[1]Params!K9)</f>
        <v>4.9480926906437732</v>
      </c>
      <c r="P7" s="23">
        <f>(O7*N7)</f>
        <v>3.5197127903256913</v>
      </c>
      <c r="R7" s="19"/>
      <c r="S7" s="23"/>
      <c r="T7" s="24"/>
      <c r="U7" s="24"/>
    </row>
    <row r="8" spans="2:21">
      <c r="C8" s="23"/>
      <c r="D8" s="23"/>
      <c r="N8" s="19">
        <f>(B$14/5)</f>
        <v>0.71132717400000001</v>
      </c>
      <c r="O8" s="23">
        <f>($C$5*[1]Params!K10)</f>
        <v>6.8036274496351883</v>
      </c>
      <c r="P8" s="23">
        <f>(O8*N8)</f>
        <v>4.8396050866978255</v>
      </c>
      <c r="R8" s="19"/>
      <c r="S8" s="24"/>
      <c r="T8" s="24"/>
    </row>
    <row r="9" spans="2:21">
      <c r="C9" s="24"/>
      <c r="D9" s="23"/>
      <c r="N9" s="19">
        <f>(B$14/5)</f>
        <v>0.71132717400000001</v>
      </c>
      <c r="O9" s="23">
        <f>($C$5*[1]Params!K11)</f>
        <v>15.462789658261791</v>
      </c>
      <c r="P9" s="23">
        <f>(O9*N9)</f>
        <v>10.999102469767786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22.218186988930928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3.0925010043268784</v>
      </c>
    </row>
    <row r="14" spans="2:21">
      <c r="B14" s="19">
        <f>(SUM(B5:B13))</f>
        <v>3.55663587</v>
      </c>
      <c r="D14" s="23">
        <f>(SUM(D5:D13))</f>
        <v>10.998900000000001</v>
      </c>
    </row>
    <row r="18" spans="12:20">
      <c r="R18">
        <f>(SUM(R5:R17))</f>
        <v>3.55663587</v>
      </c>
      <c r="T18" s="23">
        <f>(SUM(T5:T17))</f>
        <v>10.998900000000001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0.42903037770957669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2.6101350119095228</v>
      </c>
      <c r="K4" s="4">
        <f>(J4/D9-1)</f>
        <v>-0.90958231894413066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5.8774217949750674E-3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10.081408972586321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-250.93523102741361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-139.18523102741361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743</v>
      </c>
      <c r="E35">
        <f t="shared" ref="E35:E41" si="1">C35*D35</f>
        <v>4646.7219999999998</v>
      </c>
      <c r="F35" s="35">
        <f t="shared" ref="F35:F41" si="2">E35*$N$5</f>
        <v>3717.3775999999998</v>
      </c>
      <c r="G35" s="23">
        <v>3.5</v>
      </c>
      <c r="H35" s="36">
        <f>G51</f>
        <v>1.5615590400000001</v>
      </c>
      <c r="I35" s="24">
        <f t="shared" ref="I35:I42" si="3">((F35-H35*D35)*$J$3-G35)</f>
        <v>11.529385862465704</v>
      </c>
      <c r="J35">
        <v>1</v>
      </c>
      <c r="K35" s="37">
        <f t="shared" ref="K35:K41" si="4">I35*J35</f>
        <v>11.529385862465704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743</v>
      </c>
      <c r="E36">
        <f t="shared" si="1"/>
        <v>717.73799999999994</v>
      </c>
      <c r="F36" s="35">
        <f t="shared" si="2"/>
        <v>574.19039999999995</v>
      </c>
      <c r="G36" s="23">
        <v>3.5</v>
      </c>
      <c r="H36" s="36">
        <f>G52</f>
        <v>0.21337130135885166</v>
      </c>
      <c r="I36" s="24">
        <f t="shared" si="3"/>
        <v>-1.057017169386878</v>
      </c>
      <c r="J36">
        <v>1</v>
      </c>
      <c r="K36" s="37">
        <f t="shared" si="4"/>
        <v>-1.057017169386878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743</v>
      </c>
      <c r="E37">
        <f t="shared" si="1"/>
        <v>632.29300000000001</v>
      </c>
      <c r="F37" s="35">
        <f t="shared" si="2"/>
        <v>505.83440000000002</v>
      </c>
      <c r="G37" s="23">
        <v>3.5</v>
      </c>
      <c r="H37" s="36">
        <f>G53</f>
        <v>0.18479602162162162</v>
      </c>
      <c r="I37" s="24">
        <f t="shared" si="3"/>
        <v>-1.3339881274638405</v>
      </c>
      <c r="J37">
        <v>1</v>
      </c>
      <c r="K37" s="37">
        <f t="shared" si="4"/>
        <v>-1.3339881274638405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709</v>
      </c>
      <c r="E38">
        <f t="shared" si="1"/>
        <v>603.35900000000004</v>
      </c>
      <c r="F38" s="35">
        <f t="shared" si="2"/>
        <v>482.68720000000008</v>
      </c>
      <c r="G38" s="23">
        <v>0</v>
      </c>
      <c r="H38" s="36">
        <f>G53</f>
        <v>0.18479602162162162</v>
      </c>
      <c r="I38" s="24">
        <f t="shared" si="3"/>
        <v>2.0668942363770353</v>
      </c>
      <c r="J38">
        <v>3</v>
      </c>
      <c r="K38" s="37">
        <f t="shared" si="4"/>
        <v>6.2006827091311063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651</v>
      </c>
      <c r="E39">
        <f t="shared" si="1"/>
        <v>554.00099999999998</v>
      </c>
      <c r="F39" s="35">
        <f t="shared" si="2"/>
        <v>443.20080000000002</v>
      </c>
      <c r="G39" s="23">
        <v>0</v>
      </c>
      <c r="H39" s="36">
        <f>H38</f>
        <v>0.18479602162162162</v>
      </c>
      <c r="I39" s="24">
        <f t="shared" si="3"/>
        <v>1.8978112099879407</v>
      </c>
      <c r="J39">
        <v>1</v>
      </c>
      <c r="K39" s="37">
        <f t="shared" si="4"/>
        <v>1.8978112099879407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603</v>
      </c>
      <c r="E40">
        <f t="shared" si="1"/>
        <v>513.15300000000002</v>
      </c>
      <c r="F40" s="35">
        <f t="shared" si="2"/>
        <v>410.52240000000006</v>
      </c>
      <c r="G40" s="23">
        <v>0</v>
      </c>
      <c r="H40" s="36">
        <f>H39</f>
        <v>0.18479602162162162</v>
      </c>
      <c r="I40" s="24">
        <f t="shared" si="3"/>
        <v>1.7578804295280006</v>
      </c>
      <c r="J40">
        <v>1</v>
      </c>
      <c r="K40" s="37">
        <f t="shared" si="4"/>
        <v>1.7578804295280006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0.23015988982896171</v>
      </c>
      <c r="J41" s="16">
        <v>1</v>
      </c>
      <c r="K41" s="41">
        <f t="shared" si="4"/>
        <v>0.23015988982896171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1.2826988208827863</v>
      </c>
      <c r="J42" s="16">
        <v>1</v>
      </c>
      <c r="K42" s="41">
        <f>(I42*J42)</f>
        <v>1.2826988208827863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2.1016569725863228</v>
      </c>
      <c r="P47">
        <f>(O47/J3)</f>
        <v>357.5814440241715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0" width="9.140625" style="14" customWidth="1"/>
    <col min="141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10.738666005610799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3.3703368764472126</v>
      </c>
      <c r="K4" s="4">
        <f>(J4/D13-1)</f>
        <v>-3.0773447435223908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1.082E-5</v>
      </c>
      <c r="C6" s="28">
        <v>0</v>
      </c>
      <c r="D6" s="28">
        <f>(B6*C6)</f>
        <v>0</v>
      </c>
      <c r="E6" s="23">
        <f>(B6*J3)</f>
        <v>1.1619236618070884E-4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1.082E-5</v>
      </c>
      <c r="S6" s="28">
        <v>0</v>
      </c>
      <c r="T6" s="28">
        <f>(D6)</f>
        <v>0</v>
      </c>
      <c r="U6" s="23">
        <f>(R6*J3)</f>
        <v>1.1619236618070884E-4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0.11888089399999999</v>
      </c>
      <c r="O9" s="23">
        <f>($C$5*[1]Params!K11)</f>
        <v>20</v>
      </c>
      <c r="P9" s="23">
        <f>(O9*N9)</f>
        <v>2.3776178799999999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4.802743972</v>
      </c>
    </row>
    <row r="12" spans="2:21">
      <c r="F12" t="s">
        <v>9</v>
      </c>
      <c r="G12" s="45">
        <f>(D13/B13)</f>
        <v>-5.1694192979264884</v>
      </c>
    </row>
    <row r="13" spans="2:21">
      <c r="B13" s="1">
        <f>(SUM(B5:B12))</f>
        <v>0.31385060999999997</v>
      </c>
      <c r="D13" s="23">
        <f>(SUM(D5:D12))</f>
        <v>-1.6224254</v>
      </c>
      <c r="R13" s="1">
        <f>(SUM(R5:R12))</f>
        <v>0.59440446999999996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0.81702273079866305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0.60768572480558403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44.53527006261691</v>
      </c>
      <c r="K4" s="4">
        <f>(J4/D13-1)</f>
        <v>1.4201836590740711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0.73190230000000001</v>
      </c>
      <c r="C6" s="28">
        <v>0</v>
      </c>
      <c r="D6" s="28">
        <f>(B6*C6)</f>
        <v>0</v>
      </c>
      <c r="E6" s="23">
        <f>(B6*J3)</f>
        <v>0.44476657966237398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0.73190230000000001</v>
      </c>
      <c r="S6" s="28">
        <v>0</v>
      </c>
      <c r="T6" s="28">
        <f>(D6)</f>
        <v>0</v>
      </c>
      <c r="U6" s="23">
        <f>(R6*J3)</f>
        <v>0.44476657966237398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25.944008797999992</v>
      </c>
      <c r="O8" s="23">
        <f>($C$7*[1]Params!K10)</f>
        <v>0.77105448032205881</v>
      </c>
      <c r="P8" s="23">
        <f>(O8*N8)</f>
        <v>20.004244221212804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14.657336265999998</v>
      </c>
      <c r="O9" s="23">
        <f>($C$7*[1]Params!K11)</f>
        <v>1.752396546186497</v>
      </c>
      <c r="P9" s="23">
        <f>(O9*N9)</f>
        <v>25.685465448832481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68.078138640045296</v>
      </c>
    </row>
    <row r="12" spans="2:21">
      <c r="F12" t="s">
        <v>9</v>
      </c>
      <c r="G12" s="45">
        <f>(D13/B13)</f>
        <v>0.25109074781460022</v>
      </c>
    </row>
    <row r="13" spans="2:21">
      <c r="B13" s="1">
        <f>(SUM(B5:B12))</f>
        <v>73.286681329999993</v>
      </c>
      <c r="D13" s="23">
        <f>(SUM(D5:D12))</f>
        <v>18.40160762</v>
      </c>
      <c r="R13" s="1">
        <f>(SUM(R5:R12))</f>
        <v>95.786681330000008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2023-12-30T07:23:51Z</dcterms:modified>
</cp:coreProperties>
</file>