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Q2"/>
  <c r="K2"/>
  <c r="H2"/>
  <c r="C50" l="1"/>
  <c r="C26" i="2" l="1"/>
  <c r="C15" i="1" l="1"/>
  <c r="C4"/>
  <c r="C37"/>
  <c r="C25"/>
  <c r="C46" l="1"/>
  <c r="C47" l="1"/>
  <c r="C45" l="1"/>
  <c r="C48"/>
  <c r="C23"/>
  <c r="C18"/>
  <c r="C43" l="1"/>
  <c r="C32" l="1"/>
  <c r="C35" l="1"/>
  <c r="C24"/>
  <c r="C26"/>
  <c r="C39" l="1"/>
  <c r="C31" l="1"/>
  <c r="C34" l="1"/>
  <c r="C30" l="1"/>
  <c r="C20" l="1"/>
  <c r="C22"/>
  <c r="C49" l="1"/>
  <c r="C21" l="1"/>
  <c r="C27" l="1"/>
  <c r="C29" l="1"/>
  <c r="C33"/>
  <c r="C28"/>
  <c r="C13" l="1"/>
  <c r="C12" l="1"/>
  <c r="C41" l="1"/>
  <c r="C36" l="1"/>
  <c r="C16" l="1"/>
  <c r="C40" l="1"/>
  <c r="C14"/>
  <c r="C42" l="1"/>
  <c r="C38" l="1"/>
  <c r="C19" l="1"/>
  <c r="C17" l="1"/>
  <c r="C44" l="1"/>
  <c r="C7" l="1"/>
  <c r="M8" l="1"/>
  <c r="D34"/>
  <c r="D38"/>
  <c r="N8"/>
  <c r="D45"/>
  <c r="D24"/>
  <c r="D12"/>
  <c r="D35"/>
  <c r="N9"/>
  <c r="D39"/>
  <c r="D50"/>
  <c r="D32"/>
  <c r="D47"/>
  <c r="D49"/>
  <c r="D18"/>
  <c r="D29"/>
  <c r="D15"/>
  <c r="D40"/>
  <c r="D31"/>
  <c r="M9"/>
  <c r="D30"/>
  <c r="D42"/>
  <c r="D41"/>
  <c r="D36"/>
  <c r="D23"/>
  <c r="D14"/>
  <c r="D48"/>
  <c r="Q3"/>
  <c r="D13"/>
  <c r="D7"/>
  <c r="E7" s="1"/>
  <c r="D46"/>
  <c r="D22"/>
  <c r="D19"/>
  <c r="D21"/>
  <c r="D27"/>
  <c r="D37"/>
  <c r="D28"/>
  <c r="D43"/>
  <c r="D26"/>
  <c r="D16"/>
  <c r="D25"/>
  <c r="D33"/>
  <c r="D20"/>
  <c r="D17"/>
  <c r="D44"/>
  <c r="N10" l="1"/>
  <c r="M10"/>
  <c r="N11" l="1"/>
  <c r="M11"/>
  <c r="N12" l="1"/>
  <c r="M12"/>
  <c r="N13" l="1"/>
  <c r="M13"/>
  <c r="M14" l="1"/>
  <c r="N14"/>
  <c r="N15" l="1"/>
  <c r="M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<sst xmlns="http://schemas.openxmlformats.org/spreadsheetml/2006/main" count="100" uniqueCount="62">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</sst>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1147.6754452714335</c:v>
                </c:pt>
                <c:pt idx="1">
                  <c:v>1119.912887171376</c:v>
                </c:pt>
                <c:pt idx="2">
                  <c:v>225.53754248377777</c:v>
                </c:pt>
                <c:pt idx="3">
                  <c:v>202.86</c:v>
                </c:pt>
                <c:pt idx="4">
                  <c:v>844.22488240078917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1119.912887171376</v>
          </cell>
        </row>
      </sheetData>
      <sheetData sheetId="1">
        <row r="4">
          <cell r="J4">
            <v>1147.6754452714335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3.5849917023202051</v>
          </cell>
        </row>
      </sheetData>
      <sheetData sheetId="4">
        <row r="46">
          <cell r="M46">
            <v>104.06999999999998</v>
          </cell>
          <cell r="O46">
            <v>4.1190953415555711</v>
          </cell>
        </row>
      </sheetData>
      <sheetData sheetId="5">
        <row r="4">
          <cell r="C4">
            <v>-40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43.131525616045167</v>
          </cell>
        </row>
      </sheetData>
      <sheetData sheetId="8">
        <row r="4">
          <cell r="J4">
            <v>8.5251280455925436</v>
          </cell>
        </row>
      </sheetData>
      <sheetData sheetId="9">
        <row r="4">
          <cell r="J4">
            <v>19.671693543068542</v>
          </cell>
        </row>
      </sheetData>
      <sheetData sheetId="10">
        <row r="4">
          <cell r="J4">
            <v>11.512131422681245</v>
          </cell>
        </row>
      </sheetData>
      <sheetData sheetId="11">
        <row r="4">
          <cell r="J4">
            <v>57.349350277886636</v>
          </cell>
        </row>
      </sheetData>
      <sheetData sheetId="12">
        <row r="4">
          <cell r="J4">
            <v>2.3663472960534797</v>
          </cell>
        </row>
      </sheetData>
      <sheetData sheetId="13">
        <row r="4">
          <cell r="J4">
            <v>157.20427232577609</v>
          </cell>
        </row>
      </sheetData>
      <sheetData sheetId="14">
        <row r="4">
          <cell r="J4">
            <v>5.1712701035761288</v>
          </cell>
        </row>
      </sheetData>
      <sheetData sheetId="15">
        <row r="4">
          <cell r="J4">
            <v>37.503580743678135</v>
          </cell>
        </row>
      </sheetData>
      <sheetData sheetId="16">
        <row r="4">
          <cell r="J4">
            <v>5.4895606709332556</v>
          </cell>
        </row>
      </sheetData>
      <sheetData sheetId="17">
        <row r="4">
          <cell r="J4">
            <v>10.54245376159059</v>
          </cell>
        </row>
      </sheetData>
      <sheetData sheetId="18">
        <row r="4">
          <cell r="J4">
            <v>12.689317830927271</v>
          </cell>
        </row>
      </sheetData>
      <sheetData sheetId="19">
        <row r="4">
          <cell r="J4">
            <v>7.8330691665964878</v>
          </cell>
        </row>
      </sheetData>
      <sheetData sheetId="20">
        <row r="4">
          <cell r="J4">
            <v>11.668884056355523</v>
          </cell>
        </row>
      </sheetData>
      <sheetData sheetId="21">
        <row r="4">
          <cell r="J4">
            <v>2.8592000026710829</v>
          </cell>
        </row>
      </sheetData>
      <sheetData sheetId="22">
        <row r="4">
          <cell r="J4">
            <v>39.365138803772346</v>
          </cell>
        </row>
      </sheetData>
      <sheetData sheetId="23">
        <row r="4">
          <cell r="J4">
            <v>42.57311814308806</v>
          </cell>
        </row>
      </sheetData>
      <sheetData sheetId="24">
        <row r="4">
          <cell r="J4">
            <v>39.05597640647035</v>
          </cell>
        </row>
      </sheetData>
      <sheetData sheetId="25">
        <row r="4">
          <cell r="J4">
            <v>44.277503142295167</v>
          </cell>
        </row>
      </sheetData>
      <sheetData sheetId="26">
        <row r="4">
          <cell r="J4">
            <v>3.6716194411378784</v>
          </cell>
        </row>
      </sheetData>
      <sheetData sheetId="27">
        <row r="4">
          <cell r="J4">
            <v>225.53754248377777</v>
          </cell>
        </row>
      </sheetData>
      <sheetData sheetId="28">
        <row r="4">
          <cell r="J4">
            <v>0.97193093460633773</v>
          </cell>
        </row>
      </sheetData>
      <sheetData sheetId="29">
        <row r="4">
          <cell r="J4">
            <v>11.751365340395559</v>
          </cell>
        </row>
      </sheetData>
      <sheetData sheetId="30">
        <row r="4">
          <cell r="J4">
            <v>18.969543000060163</v>
          </cell>
        </row>
      </sheetData>
      <sheetData sheetId="31">
        <row r="4">
          <cell r="J4">
            <v>3.981433842498721</v>
          </cell>
        </row>
      </sheetData>
      <sheetData sheetId="32">
        <row r="4">
          <cell r="J4">
            <v>2.2646812102547487</v>
          </cell>
        </row>
      </sheetData>
      <sheetData sheetId="33">
        <row r="4">
          <cell r="J4">
            <v>2.4438245464965416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202.86</v>
      </c>
      <c r="P2" t="s">
        <v>8</v>
      </c>
      <c r="Q2" s="10">
        <f>N2+K2+H2</f>
        <v>242.57</v>
      </c>
      <c r="S2" s="7" t="s">
        <v>1</v>
      </c>
      <c r="T2" s="7">
        <f>2.4*3</f>
        <v>7.1999999999999993</v>
      </c>
    </row>
    <row r="3" spans="2:20">
      <c r="B3" s="26"/>
      <c r="C3" s="11"/>
      <c r="D3" s="7"/>
      <c r="E3" s="7"/>
      <c r="Q3" s="30">
        <f>Q2/C7</f>
        <v>6.797799383980356E-2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3568.3606752449718</v>
      </c>
      <c r="D7" s="20">
        <f>(C7*[1]Feuil1!$K$2-C4)/C4</f>
        <v>0.33062366799431592</v>
      </c>
      <c r="E7" s="31">
        <f>C7-C7/(1+D7)</f>
        <v>886.64024513744516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1147.6754452714335</v>
      </c>
    </row>
    <row r="9" spans="2:20">
      <c r="M9" s="17" t="str">
        <f>IF(C13&gt;C7*[2]Params!F8,B13,"Others")</f>
        <v>ETH</v>
      </c>
      <c r="N9" s="18">
        <f>IF(C13&gt;C7*0.1,C13,C7)</f>
        <v>1119.912887171376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225.53754248377777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202.86</v>
      </c>
    </row>
    <row r="12" spans="2:20">
      <c r="B12" s="7" t="s">
        <v>4</v>
      </c>
      <c r="C12" s="1">
        <f>[2]BTC!J4</f>
        <v>1147.6754452714335</v>
      </c>
      <c r="D12" s="20">
        <f>C12/$C$7</f>
        <v>0.32162540441421167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844.22488240078917</v>
      </c>
    </row>
    <row r="13" spans="2:20">
      <c r="B13" s="7" t="s">
        <v>19</v>
      </c>
      <c r="C13" s="1">
        <f>[2]ETH!J4</f>
        <v>1119.912887171376</v>
      </c>
      <c r="D13" s="20">
        <f t="shared" ref="D13:D50" si="0">C13/$C$7</f>
        <v>0.31384520486973833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225.53754248377777</v>
      </c>
      <c r="D14" s="20">
        <f t="shared" si="0"/>
        <v>6.3204805514312082E-2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202.86</v>
      </c>
      <c r="D15" s="20">
        <f t="shared" si="0"/>
        <v>5.6849634457445494E-2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157.20427232577609</v>
      </c>
      <c r="D16" s="20">
        <f t="shared" si="0"/>
        <v>4.4055040012171372E-2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104.06999999999998</v>
      </c>
      <c r="D17" s="20">
        <f t="shared" si="0"/>
        <v>2.9164652755527709E-2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1.9378646469152893E-2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57.349350277886636</v>
      </c>
      <c r="D19" s="20">
        <f>C19/$C$7</f>
        <v>1.6071623778319308E-2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44.277503142295167</v>
      </c>
      <c r="D20" s="20">
        <f t="shared" si="0"/>
        <v>1.2408359796548724E-2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43.131525616045167</v>
      </c>
      <c r="D21" s="20">
        <f t="shared" si="0"/>
        <v>1.2087210218200306E-2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42.57311814308806</v>
      </c>
      <c r="D22" s="20">
        <f t="shared" si="0"/>
        <v>1.1930721700424907E-2</v>
      </c>
      <c r="M22" s="17" t="str">
        <f>IF(OR(M21="",M21="Others"),"",IF(C26&gt;C7*[2]Params!F8,B26,"Others"))</f>
        <v/>
      </c>
      <c r="N22" s="18"/>
    </row>
    <row r="23" spans="2:17">
      <c r="B23" s="7" t="s">
        <v>22</v>
      </c>
      <c r="C23" s="1">
        <f>-[2]BIGTIME!$C$4</f>
        <v>40</v>
      </c>
      <c r="D23" s="20">
        <f t="shared" si="0"/>
        <v>1.1209629194014687E-2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39.365138803772346</v>
      </c>
      <c r="D24" s="20">
        <f t="shared" si="0"/>
        <v>1.1031715229030173E-2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39.519999999999996</v>
      </c>
      <c r="D25" s="20">
        <f t="shared" si="0"/>
        <v>1.107511364368651E-2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39.05597640647035</v>
      </c>
      <c r="D26" s="20">
        <f t="shared" si="0"/>
        <v>1.0945075333167973E-2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37.503580743678135</v>
      </c>
      <c r="D27" s="20">
        <f t="shared" si="0"/>
        <v>1.0510030839610537E-2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19.671693543068542</v>
      </c>
      <c r="D28" s="20">
        <f t="shared" si="0"/>
        <v>5.5128097559022839E-3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18.969543000060163</v>
      </c>
      <c r="D29" s="20">
        <f t="shared" si="0"/>
        <v>5.3160385752647841E-3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12.689317830927271</v>
      </c>
      <c r="D30" s="20">
        <f t="shared" si="0"/>
        <v>3.5560636902423367E-3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11.751365340395559</v>
      </c>
      <c r="D31" s="20">
        <f t="shared" si="0"/>
        <v>3.29321119973076E-3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11.668884056355523</v>
      </c>
      <c r="D32" s="20">
        <f t="shared" si="0"/>
        <v>3.2700965844923852E-3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31</v>
      </c>
      <c r="C33" s="9">
        <f>[2]ATOM!$J$4</f>
        <v>11.512131422681245</v>
      </c>
      <c r="D33" s="20">
        <f t="shared" si="0"/>
        <v>3.2261681120255379E-3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10.54245376159059</v>
      </c>
      <c r="D34" s="20">
        <f t="shared" si="0"/>
        <v>2.9544249365618959E-3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8.5251280455925436</v>
      </c>
      <c r="D35" s="20">
        <f t="shared" si="0"/>
        <v>2.3890881055646887E-3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7.8330691665964878</v>
      </c>
      <c r="D36" s="20">
        <f t="shared" si="0"/>
        <v>2.1951450202154074E-3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7.1999999999999993</v>
      </c>
      <c r="D37" s="20">
        <f t="shared" si="0"/>
        <v>2.0177332549226436E-3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5.4895606709332556</v>
      </c>
      <c r="D38" s="20">
        <f t="shared" si="0"/>
        <v>1.5383984889802069E-3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5.1712701035761288</v>
      </c>
      <c r="D39" s="20">
        <f t="shared" si="0"/>
        <v>1.4492005080795583E-3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3.981433842498721</v>
      </c>
      <c r="D40" s="20">
        <f t="shared" si="0"/>
        <v>1.1157599258727934E-3</v>
      </c>
    </row>
    <row r="41" spans="2:14">
      <c r="B41" s="22" t="s">
        <v>56</v>
      </c>
      <c r="C41" s="9">
        <f>[2]SHIB!$J$4</f>
        <v>3.6716194411378784</v>
      </c>
      <c r="D41" s="20">
        <f t="shared" si="0"/>
        <v>1.0289373119172762E-3</v>
      </c>
    </row>
    <row r="42" spans="2:14">
      <c r="B42" s="7" t="s">
        <v>28</v>
      </c>
      <c r="C42" s="1">
        <f>[2]ATLAS!O46</f>
        <v>4.1190953415555711</v>
      </c>
      <c r="D42" s="20">
        <f t="shared" si="0"/>
        <v>1.1543382848407807E-3</v>
      </c>
    </row>
    <row r="43" spans="2:14">
      <c r="B43" s="7" t="s">
        <v>25</v>
      </c>
      <c r="C43" s="1">
        <f>[2]POLIS!J4</f>
        <v>3.5849917023202051</v>
      </c>
      <c r="D43" s="20">
        <f t="shared" si="0"/>
        <v>1.0046606911657246E-3</v>
      </c>
    </row>
    <row r="44" spans="2:14">
      <c r="B44" s="22" t="s">
        <v>23</v>
      </c>
      <c r="C44" s="9">
        <f>[2]LUNA!J4</f>
        <v>2.8592000026710829</v>
      </c>
      <c r="D44" s="20">
        <f t="shared" si="0"/>
        <v>8.0126429553671608E-4</v>
      </c>
    </row>
    <row r="45" spans="2:14">
      <c r="B45" s="22" t="s">
        <v>40</v>
      </c>
      <c r="C45" s="9">
        <f>[2]SHPING!$J$4</f>
        <v>2.4438245464965416</v>
      </c>
      <c r="D45" s="20">
        <f t="shared" si="0"/>
        <v>6.8485917453643338E-4</v>
      </c>
    </row>
    <row r="46" spans="2:14">
      <c r="B46" s="22" t="s">
        <v>36</v>
      </c>
      <c r="C46" s="9">
        <f>[2]AMP!$J$4</f>
        <v>2.3663472960534797</v>
      </c>
      <c r="D46" s="20">
        <f t="shared" si="0"/>
        <v>6.6314689332547011E-4</v>
      </c>
    </row>
    <row r="47" spans="2:14">
      <c r="B47" s="22" t="s">
        <v>50</v>
      </c>
      <c r="C47" s="9">
        <f>[2]KAVA!$J$4</f>
        <v>2.2646812102547487</v>
      </c>
      <c r="D47" s="20">
        <f t="shared" si="0"/>
        <v>6.3465591524020364E-4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4.7551067686943198E-4</v>
      </c>
    </row>
    <row r="49" spans="2:4">
      <c r="B49" s="22" t="s">
        <v>43</v>
      </c>
      <c r="C49" s="9">
        <f>[2]TRX!$J$4</f>
        <v>0.97193093460633773</v>
      </c>
      <c r="D49" s="20">
        <f t="shared" si="0"/>
        <v>2.7237463447822959E-4</v>
      </c>
    </row>
    <row r="50" spans="2:4">
      <c r="B50" s="7" t="s">
        <v>5</v>
      </c>
      <c r="C50" s="1">
        <f>H$2</f>
        <v>0.19</v>
      </c>
      <c r="D50" s="20">
        <f t="shared" si="0"/>
        <v>5.3245738671569769E-5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2023-12-01T13:13:16Z</dcterms:modified>
</cp:coreProperties>
</file>