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K2" i="1"/>
  <c r="H2"/>
  <c r="N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19"/>
  <c r="C31" l="1"/>
  <c r="C15"/>
  <c r="C4"/>
  <c r="C41"/>
  <c r="C18"/>
  <c r="C48" l="1"/>
  <c r="C45" l="1"/>
  <c r="C30" l="1"/>
  <c r="C38" l="1"/>
  <c r="C53"/>
  <c r="C28"/>
  <c r="C49"/>
  <c r="C33"/>
  <c r="C35" l="1"/>
  <c r="C55" l="1"/>
  <c r="C44"/>
  <c r="C40"/>
  <c r="C50"/>
  <c r="C36"/>
  <c r="C46"/>
  <c r="C29"/>
  <c r="C27"/>
  <c r="C52"/>
  <c r="C20"/>
  <c r="C51"/>
  <c r="C25"/>
  <c r="C37" l="1"/>
  <c r="C16"/>
  <c r="C23"/>
  <c r="C47" l="1"/>
  <c r="C43"/>
  <c r="C42"/>
  <c r="C13"/>
  <c r="C24" l="1"/>
  <c r="C54" l="1"/>
  <c r="C12" l="1"/>
  <c r="C17"/>
  <c r="C39" l="1"/>
  <c r="C32" l="1"/>
  <c r="C22" l="1"/>
  <c r="C14" l="1"/>
  <c r="C26" l="1"/>
  <c r="C34" l="1"/>
  <c r="C21"/>
  <c r="C7" l="1"/>
  <c r="D18" s="1"/>
  <c r="N9"/>
  <c r="D39"/>
  <c r="D24"/>
  <c r="D33"/>
  <c r="Q3"/>
  <c r="D47"/>
  <c r="N8"/>
  <c r="D40"/>
  <c r="M8"/>
  <c r="D31"/>
  <c r="D52"/>
  <c r="D26"/>
  <c r="M9"/>
  <c r="D22"/>
  <c r="D46"/>
  <c r="D15"/>
  <c r="D27"/>
  <c r="D29"/>
  <c r="D54"/>
  <c r="D7"/>
  <c r="E7" s="1"/>
  <c r="D45"/>
  <c r="D23"/>
  <c r="D21"/>
  <c r="D43"/>
  <c r="D44"/>
  <c r="D50"/>
  <c r="D51"/>
  <c r="D16"/>
  <c r="D20"/>
  <c r="D48"/>
  <c r="D19"/>
  <c r="D55"/>
  <c r="D17"/>
  <c r="D14"/>
  <c r="D53"/>
  <c r="D32"/>
  <c r="D37"/>
  <c r="D42"/>
  <c r="D38"/>
  <c r="D49"/>
  <c r="D36"/>
  <c r="D12" l="1"/>
  <c r="D35"/>
  <c r="D28"/>
  <c r="D30"/>
  <c r="D41"/>
  <c r="D13"/>
  <c r="D34"/>
  <c r="D25"/>
  <c r="M10"/>
  <c r="N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N42" l="1"/>
  <c r="M42"/>
</calcChain>
</file>

<file path=xl/sharedStrings.xml><?xml version="1.0" encoding="utf-8"?>
<sst xmlns="http://schemas.openxmlformats.org/spreadsheetml/2006/main" count="113" uniqueCount="69">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</sst>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1300.9845965034442</c:v>
                </c:pt>
                <c:pt idx="1">
                  <c:v>1256.5177899562445</c:v>
                </c:pt>
                <c:pt idx="2">
                  <c:v>402.88441588912315</c:v>
                </c:pt>
                <c:pt idx="3">
                  <c:v>388.65</c:v>
                </c:pt>
                <c:pt idx="4">
                  <c:v>1248.8434708647405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1256.5177899562445</v>
          </cell>
        </row>
      </sheetData>
      <sheetData sheetId="1">
        <row r="4">
          <cell r="J4">
            <v>1300.9845965034442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2.0472470270033214</v>
          </cell>
        </row>
      </sheetData>
      <sheetData sheetId="4">
        <row r="47">
          <cell r="M47">
            <v>146.44</v>
          </cell>
          <cell r="O47">
            <v>1.2297943453922144</v>
          </cell>
        </row>
      </sheetData>
      <sheetData sheetId="5">
        <row r="4">
          <cell r="C4">
            <v>-74.333333333333329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2.9020212030674273</v>
          </cell>
        </row>
      </sheetData>
      <sheetData sheetId="8">
        <row r="4">
          <cell r="J4">
            <v>38.427639801946775</v>
          </cell>
        </row>
      </sheetData>
      <sheetData sheetId="9">
        <row r="4">
          <cell r="J4">
            <v>10.798441113113537</v>
          </cell>
        </row>
      </sheetData>
      <sheetData sheetId="10">
        <row r="4">
          <cell r="J4">
            <v>22.014432252550453</v>
          </cell>
        </row>
      </sheetData>
      <sheetData sheetId="11">
        <row r="4">
          <cell r="J4">
            <v>11.554086090030069</v>
          </cell>
        </row>
      </sheetData>
      <sheetData sheetId="12">
        <row r="4">
          <cell r="J4">
            <v>51.909294027057008</v>
          </cell>
        </row>
      </sheetData>
      <sheetData sheetId="13">
        <row r="4">
          <cell r="J4">
            <v>3.4572285616491381</v>
          </cell>
        </row>
      </sheetData>
      <sheetData sheetId="14">
        <row r="4">
          <cell r="J4">
            <v>224.4920661609442</v>
          </cell>
        </row>
      </sheetData>
      <sheetData sheetId="15">
        <row r="4">
          <cell r="J4">
            <v>4.8443369504985494</v>
          </cell>
        </row>
      </sheetData>
      <sheetData sheetId="16">
        <row r="4">
          <cell r="J4">
            <v>43.779257332683507</v>
          </cell>
        </row>
      </sheetData>
      <sheetData sheetId="17">
        <row r="4">
          <cell r="J4">
            <v>5.4940470062068032</v>
          </cell>
        </row>
      </sheetData>
      <sheetData sheetId="18">
        <row r="4">
          <cell r="J4">
            <v>4.2385845020356188</v>
          </cell>
        </row>
      </sheetData>
      <sheetData sheetId="19">
        <row r="4">
          <cell r="J4">
            <v>13.044133359097811</v>
          </cell>
        </row>
      </sheetData>
      <sheetData sheetId="20">
        <row r="4">
          <cell r="J4">
            <v>2.0905097187773514</v>
          </cell>
        </row>
      </sheetData>
      <sheetData sheetId="21">
        <row r="4">
          <cell r="J4">
            <v>17.489944443879789</v>
          </cell>
        </row>
      </sheetData>
      <sheetData sheetId="22">
        <row r="4">
          <cell r="J4">
            <v>9.3974070605182938</v>
          </cell>
        </row>
      </sheetData>
      <sheetData sheetId="23">
        <row r="4">
          <cell r="J4">
            <v>11.193806417697118</v>
          </cell>
        </row>
      </sheetData>
      <sheetData sheetId="24">
        <row r="4">
          <cell r="J4">
            <v>4.706862372646218</v>
          </cell>
        </row>
      </sheetData>
      <sheetData sheetId="25">
        <row r="4">
          <cell r="J4">
            <v>40.1832944686997</v>
          </cell>
        </row>
      </sheetData>
      <sheetData sheetId="26">
        <row r="4">
          <cell r="J4">
            <v>48.433286217818221</v>
          </cell>
        </row>
      </sheetData>
      <sheetData sheetId="27">
        <row r="4">
          <cell r="J4">
            <v>1.5018498080367542</v>
          </cell>
        </row>
      </sheetData>
      <sheetData sheetId="28">
        <row r="4">
          <cell r="J4">
            <v>37.393290478942021</v>
          </cell>
        </row>
      </sheetData>
      <sheetData sheetId="29">
        <row r="4">
          <cell r="J4">
            <v>49.370000745480965</v>
          </cell>
        </row>
      </sheetData>
      <sheetData sheetId="30">
        <row r="4">
          <cell r="J4">
            <v>2.4566451244479302</v>
          </cell>
        </row>
      </sheetData>
      <sheetData sheetId="31">
        <row r="4">
          <cell r="J4">
            <v>13.737479769722105</v>
          </cell>
        </row>
      </sheetData>
      <sheetData sheetId="32">
        <row r="4">
          <cell r="J4">
            <v>2.4909327536244659</v>
          </cell>
        </row>
      </sheetData>
      <sheetData sheetId="33">
        <row r="4">
          <cell r="J4">
            <v>402.88441588912315</v>
          </cell>
        </row>
      </sheetData>
      <sheetData sheetId="34">
        <row r="4">
          <cell r="J4">
            <v>1.0494805845889954</v>
          </cell>
        </row>
      </sheetData>
      <sheetData sheetId="35">
        <row r="4">
          <cell r="J4">
            <v>14.980864047039821</v>
          </cell>
        </row>
      </sheetData>
      <sheetData sheetId="36">
        <row r="4">
          <cell r="J4">
            <v>16.27648668791149</v>
          </cell>
        </row>
      </sheetData>
      <sheetData sheetId="37">
        <row r="4">
          <cell r="J4">
            <v>21.342639908151469</v>
          </cell>
        </row>
      </sheetData>
      <sheetData sheetId="38">
        <row r="4">
          <cell r="J4">
            <v>17.885953590147867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50+36.1</f>
        <v>86.1</v>
      </c>
      <c r="J2" t="s">
        <v>6</v>
      </c>
      <c r="K2" s="9">
        <f>17.52+119.4</f>
        <v>136.92000000000002</v>
      </c>
      <c r="M2" t="s">
        <v>59</v>
      </c>
      <c r="N2" s="9">
        <f>388.65</f>
        <v>388.65</v>
      </c>
      <c r="P2" t="s">
        <v>8</v>
      </c>
      <c r="Q2" s="10">
        <f>N2+K2+H2</f>
        <v>611.66999999999996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0.13303304210931341</v>
      </c>
    </row>
    <row r="4" spans="2:20">
      <c r="B4" t="s">
        <v>30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4597.8802732135528</v>
      </c>
      <c r="D7" s="20">
        <f>(C7*[1]Feuil1!$K$2-C4)/C4</f>
        <v>0.5259194196295891</v>
      </c>
      <c r="E7" s="31">
        <f>C7-C7/(1+D7)</f>
        <v>1584.69346002674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1300.9845965034442</v>
      </c>
    </row>
    <row r="9" spans="2:20">
      <c r="M9" s="17" t="str">
        <f>IF(C13&gt;C7*Params!F8,B13,"Others")</f>
        <v>ETH</v>
      </c>
      <c r="N9" s="18">
        <f>IF(C13&gt;C7*0.1,C13,C7)</f>
        <v>1256.5177899562445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IF(OR(M9="",M9="Others"),"",IF(C14&gt;$C$7*Params!F8,C14,SUM(C14:C53)))</f>
        <v>402.88441588912315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388.65</v>
      </c>
    </row>
    <row r="12" spans="2:20">
      <c r="B12" s="7" t="s">
        <v>4</v>
      </c>
      <c r="C12" s="1">
        <f>[2]BTC!J4</f>
        <v>1300.9845965034442</v>
      </c>
      <c r="D12" s="20">
        <f>C12/$C$7</f>
        <v>0.28295312604870404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1248.8434708647405</v>
      </c>
    </row>
    <row r="13" spans="2:20">
      <c r="B13" s="7" t="s">
        <v>19</v>
      </c>
      <c r="C13" s="1">
        <f>[2]ETH!J4</f>
        <v>1256.5177899562445</v>
      </c>
      <c r="D13" s="20">
        <f t="shared" ref="D13:D55" si="0">C13/$C$7</f>
        <v>0.27328197240726293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402.88441588912315</v>
      </c>
      <c r="D14" s="20">
        <f t="shared" si="0"/>
        <v>8.7623946677397702E-2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59</v>
      </c>
      <c r="C15" s="1">
        <f>$N$2</f>
        <v>388.65</v>
      </c>
      <c r="D15" s="20">
        <f t="shared" si="0"/>
        <v>8.4528081834624305E-2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224.4920661609442</v>
      </c>
      <c r="D16" s="20">
        <f t="shared" si="0"/>
        <v>4.8825122191370612E-2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3.1849459163417949E-2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6</v>
      </c>
      <c r="C18" s="1">
        <f>$K$2</f>
        <v>136.92000000000002</v>
      </c>
      <c r="D18" s="20">
        <f>C18/$C$7</f>
        <v>2.9778939829658468E-2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5</v>
      </c>
      <c r="C19" s="1">
        <f>H$2</f>
        <v>86.1</v>
      </c>
      <c r="D19" s="20">
        <f>C19/$C$7</f>
        <v>1.8726020445030626E-2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22</v>
      </c>
      <c r="C20" s="1">
        <f>-[2]BIGTIME!$C$4</f>
        <v>74.333333333333329</v>
      </c>
      <c r="D20" s="20">
        <f t="shared" si="0"/>
        <v>1.6166870148051994E-2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51.909294027057008</v>
      </c>
      <c r="D21" s="20">
        <f t="shared" si="0"/>
        <v>1.128983160554908E-2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38</v>
      </c>
      <c r="C22" s="9">
        <f>[2]NEAR!$J$4</f>
        <v>49.370000745480965</v>
      </c>
      <c r="D22" s="20">
        <f t="shared" si="0"/>
        <v>1.0737556833113285E-2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48.433286217818221</v>
      </c>
      <c r="D23" s="20">
        <f t="shared" si="0"/>
        <v>1.0533829360451616E-2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42</v>
      </c>
      <c r="C24" s="1">
        <f>[2]DOT!$J$4</f>
        <v>43.779257332683507</v>
      </c>
      <c r="D24" s="20">
        <f t="shared" si="0"/>
        <v>9.5216175131253005E-3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21</v>
      </c>
      <c r="C25" s="1">
        <f>[2]Cake!$Y$2</f>
        <v>43.31</v>
      </c>
      <c r="D25" s="20">
        <f t="shared" si="0"/>
        <v>9.4195580194457208E-3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49</v>
      </c>
      <c r="C26" s="1">
        <f>[2]LUNC!J4</f>
        <v>40.1832944686997</v>
      </c>
      <c r="D26" s="20">
        <f t="shared" si="0"/>
        <v>8.7395260600413097E-3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45</v>
      </c>
      <c r="C27" s="9">
        <f>[2]ADA!$J$4</f>
        <v>38.427639801946775</v>
      </c>
      <c r="D27" s="20">
        <f t="shared" si="0"/>
        <v>8.3576860462895239E-3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57</v>
      </c>
      <c r="C28" s="9">
        <f>[2]MINA!$J$4</f>
        <v>37.393290478942021</v>
      </c>
      <c r="D28" s="20">
        <f t="shared" si="0"/>
        <v>8.1327238329342317E-3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48</v>
      </c>
      <c r="C29" s="9">
        <f>[2]APE!$J$4</f>
        <v>22.014432252550453</v>
      </c>
      <c r="D29" s="20">
        <f t="shared" si="0"/>
        <v>4.7879524790592504E-3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66</v>
      </c>
      <c r="C30" s="10">
        <f>[2]TIA!$J$4</f>
        <v>21.342639908151469</v>
      </c>
      <c r="D30" s="20">
        <f t="shared" si="0"/>
        <v>4.6418433364804994E-3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65</v>
      </c>
      <c r="C31" s="10">
        <f>[2]DYDX!$J$4</f>
        <v>17.885953590147867</v>
      </c>
      <c r="D31" s="20">
        <f t="shared" si="0"/>
        <v>3.8900433520090353E-3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17.489944443879789</v>
      </c>
      <c r="D32" s="20">
        <f t="shared" si="0"/>
        <v>3.8039147182176861E-3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41</v>
      </c>
      <c r="C33" s="1">
        <f>[2]XRP!$J$4</f>
        <v>16.27648668791149</v>
      </c>
      <c r="D33" s="20">
        <f t="shared" si="0"/>
        <v>3.5399979383402952E-3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14.980864047039821</v>
      </c>
      <c r="D34" s="20">
        <f t="shared" si="0"/>
        <v>3.2582109922078047E-3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56</v>
      </c>
      <c r="C35" s="9">
        <f>[2]SHIB!$J$4</f>
        <v>13.737479769722105</v>
      </c>
      <c r="D35" s="20">
        <f t="shared" si="0"/>
        <v>2.9877854475146431E-3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53</v>
      </c>
      <c r="C36" s="9">
        <f>[2]ICP!$J$4</f>
        <v>13.044133359097811</v>
      </c>
      <c r="D36" s="20">
        <f t="shared" si="0"/>
        <v>2.8369884781669183E-3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31</v>
      </c>
      <c r="C37" s="9">
        <f>[2]ATOM!$J$4</f>
        <v>11.554086090030069</v>
      </c>
      <c r="D37" s="20">
        <f t="shared" si="0"/>
        <v>2.5129158228286534E-3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44</v>
      </c>
      <c r="C38" s="9">
        <f>[2]LTC!$J$4</f>
        <v>11.193806417697118</v>
      </c>
      <c r="D38" s="20">
        <f t="shared" si="0"/>
        <v>2.4345580468700498E-3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46</v>
      </c>
      <c r="C39" s="9">
        <f>[2]ALGO!$J$4</f>
        <v>10.798441113113537</v>
      </c>
      <c r="D39" s="20">
        <f t="shared" si="0"/>
        <v>2.3485694431895862E-3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9.3974070605182938</v>
      </c>
      <c r="D40" s="20">
        <f t="shared" si="0"/>
        <v>2.0438564081944337E-3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1.7029586537118447E-3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33</v>
      </c>
      <c r="C42" s="1">
        <f>[2]EGLD!$J$4</f>
        <v>5.4940470062068032</v>
      </c>
      <c r="D42" s="20">
        <f t="shared" si="0"/>
        <v>1.1949086708964915E-3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4.8443369504985494</v>
      </c>
      <c r="D43" s="20">
        <f t="shared" si="0"/>
        <v>1.0536022389971331E-3</v>
      </c>
    </row>
    <row r="44" spans="2:14">
      <c r="B44" s="22" t="s">
        <v>23</v>
      </c>
      <c r="C44" s="9">
        <f>[2]LUNA!J4</f>
        <v>4.706862372646218</v>
      </c>
      <c r="D44" s="20">
        <f t="shared" si="0"/>
        <v>1.0237026831837219E-3</v>
      </c>
    </row>
    <row r="45" spans="2:14">
      <c r="B45" s="22" t="s">
        <v>37</v>
      </c>
      <c r="C45" s="9">
        <f>[2]GRT!$J$4</f>
        <v>4.2385845020356188</v>
      </c>
      <c r="D45" s="20">
        <f t="shared" si="0"/>
        <v>9.21856214205679E-4</v>
      </c>
    </row>
    <row r="46" spans="2:14">
      <c r="B46" s="22" t="s">
        <v>36</v>
      </c>
      <c r="C46" s="9">
        <f>[2]AMP!$J$4</f>
        <v>3.4572285616491381</v>
      </c>
      <c r="D46" s="20">
        <f t="shared" si="0"/>
        <v>7.519179178697514E-4</v>
      </c>
    </row>
    <row r="47" spans="2:14">
      <c r="B47" s="22" t="s">
        <v>64</v>
      </c>
      <c r="C47" s="10">
        <f>[2]ACE!$J$4</f>
        <v>2.9020212030674273</v>
      </c>
      <c r="D47" s="20">
        <f t="shared" si="0"/>
        <v>6.3116502184149849E-4</v>
      </c>
    </row>
    <row r="48" spans="2:14">
      <c r="B48" s="22" t="s">
        <v>40</v>
      </c>
      <c r="C48" s="9">
        <f>[2]SHPING!$J$4</f>
        <v>2.4909327536244659</v>
      </c>
      <c r="D48" s="20">
        <f t="shared" si="0"/>
        <v>5.4175676738174431E-4</v>
      </c>
    </row>
    <row r="49" spans="2:4">
      <c r="B49" s="22" t="s">
        <v>62</v>
      </c>
      <c r="C49" s="10">
        <f>[2]SEI!$J$4</f>
        <v>2.4566451244479302</v>
      </c>
      <c r="D49" s="20">
        <f t="shared" si="0"/>
        <v>5.3429949856674509E-4</v>
      </c>
    </row>
    <row r="50" spans="2:4">
      <c r="B50" s="22" t="s">
        <v>50</v>
      </c>
      <c r="C50" s="9">
        <f>[2]KAVA!$J$4</f>
        <v>2.0905097187773514</v>
      </c>
      <c r="D50" s="20">
        <f t="shared" si="0"/>
        <v>4.546681502248538E-4</v>
      </c>
    </row>
    <row r="51" spans="2:4">
      <c r="B51" s="7" t="s">
        <v>25</v>
      </c>
      <c r="C51" s="1">
        <f>[2]POLIS!J4</f>
        <v>2.0472470270033214</v>
      </c>
      <c r="D51" s="20">
        <f t="shared" si="0"/>
        <v>4.4525888134369765E-4</v>
      </c>
    </row>
    <row r="52" spans="2:4">
      <c r="B52" s="7" t="s">
        <v>27</v>
      </c>
      <c r="C52" s="1">
        <f>[2]Ayman!$E$9</f>
        <v>1.6967935999999999</v>
      </c>
      <c r="D52" s="20">
        <f t="shared" si="0"/>
        <v>3.6903823048312567E-4</v>
      </c>
    </row>
    <row r="53" spans="2:4">
      <c r="B53" s="22" t="s">
        <v>63</v>
      </c>
      <c r="C53" s="10">
        <f>[2]MEME!$J$4</f>
        <v>1.5018498080367542</v>
      </c>
      <c r="D53" s="20">
        <f t="shared" si="0"/>
        <v>3.2663960755704508E-4</v>
      </c>
    </row>
    <row r="54" spans="2:4">
      <c r="B54" s="7" t="s">
        <v>28</v>
      </c>
      <c r="C54" s="1">
        <f>[2]ATLAS!O47</f>
        <v>1.2297943453922144</v>
      </c>
      <c r="D54" s="20">
        <f t="shared" si="0"/>
        <v>2.6746984965154085E-4</v>
      </c>
    </row>
    <row r="55" spans="2:4">
      <c r="B55" s="22" t="s">
        <v>43</v>
      </c>
      <c r="C55" s="9">
        <f>[2]TRX!$J$4</f>
        <v>1.0494805845889954</v>
      </c>
      <c r="D55" s="20">
        <f t="shared" si="0"/>
        <v>2.2825313453747067E-4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2" t="s">
        <v>68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2024-01-28T23:17:50Z</dcterms:modified>
</cp:coreProperties>
</file>