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11" i="1"/>
  <c r="N14"/>
  <c r="N13"/>
  <c r="N12"/>
  <c r="C7"/>
  <c r="H2"/>
  <c r="C53"/>
  <c r="C54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N2" i="1"/>
  <c r="C43"/>
  <c r="C50"/>
  <c r="K2"/>
  <c r="C46"/>
  <c r="T2"/>
  <c r="C27" i="2"/>
  <c r="Q2" i="1" l="1"/>
  <c r="C27"/>
  <c r="C14" l="1"/>
  <c r="C4"/>
  <c r="C37"/>
  <c r="C22"/>
  <c r="C45" l="1"/>
  <c r="C49" l="1"/>
  <c r="C48" l="1"/>
  <c r="C52"/>
  <c r="C17"/>
  <c r="C19"/>
  <c r="C47" l="1"/>
  <c r="C36" l="1"/>
  <c r="C33" l="1"/>
  <c r="C40" l="1"/>
  <c r="C55" l="1"/>
  <c r="C30" l="1"/>
  <c r="C32"/>
  <c r="C41" l="1"/>
  <c r="C42" l="1"/>
  <c r="C29" l="1"/>
  <c r="C51" l="1"/>
  <c r="C39" l="1"/>
  <c r="C34" l="1"/>
  <c r="C38"/>
  <c r="C35"/>
  <c r="C23" l="1"/>
  <c r="C20"/>
  <c r="C21" l="1"/>
  <c r="C26" l="1"/>
  <c r="C44" l="1"/>
  <c r="C16" l="1"/>
  <c r="C15" l="1"/>
  <c r="C13"/>
  <c r="C12" l="1"/>
  <c r="C28" l="1"/>
  <c r="C18" l="1"/>
  <c r="C24" l="1"/>
  <c r="C25" l="1"/>
  <c r="C31" l="1"/>
  <c r="D54" l="1"/>
  <c r="D55"/>
  <c r="D53"/>
  <c r="D52"/>
  <c r="D25"/>
  <c r="D38"/>
  <c r="D15"/>
  <c r="D26"/>
  <c r="D30"/>
  <c r="D22"/>
  <c r="D44"/>
  <c r="D31"/>
  <c r="D47"/>
  <c r="D21"/>
  <c r="D40"/>
  <c r="D12"/>
  <c r="M8"/>
  <c r="D41"/>
  <c r="Q3"/>
  <c r="D18"/>
  <c r="D24"/>
  <c r="D28"/>
  <c r="D42"/>
  <c r="D50"/>
  <c r="D39"/>
  <c r="N9"/>
  <c r="D32"/>
  <c r="D14"/>
  <c r="D23"/>
  <c r="D13"/>
  <c r="D7"/>
  <c r="E7" s="1"/>
  <c r="D33"/>
  <c r="D46"/>
  <c r="D35"/>
  <c r="D49"/>
  <c r="D20"/>
  <c r="N8"/>
  <c r="D45"/>
  <c r="D19"/>
  <c r="D43"/>
  <c r="D34"/>
  <c r="D17"/>
  <c r="D51"/>
  <c r="M9"/>
  <c r="N10" s="1"/>
  <c r="D48"/>
  <c r="D16"/>
  <c r="D36"/>
  <c r="D29"/>
  <c r="D27"/>
  <c r="D37"/>
  <c r="M10" l="1"/>
  <c r="M11" l="1"/>
  <c r="M12" l="1"/>
  <c r="M13" l="1"/>
  <c r="M14" l="1"/>
  <c r="N15" s="1"/>
  <c r="M15" l="1"/>
  <c r="N16" s="1"/>
  <c r="M16" l="1"/>
  <c r="N17" s="1"/>
  <c r="M17" l="1"/>
  <c r="N18" s="1"/>
  <c r="M18" l="1"/>
  <c r="N19" s="1"/>
  <c r="M19" l="1"/>
  <c r="N20" s="1"/>
  <c r="M20" l="1"/>
  <c r="N21" s="1"/>
  <c r="M21" l="1"/>
  <c r="M22" l="1"/>
  <c r="N22"/>
  <c r="M23" l="1"/>
  <c r="N23"/>
  <c r="M24" l="1"/>
  <c r="N24"/>
  <c r="N25" l="1"/>
  <c r="M25"/>
  <c r="N26" s="1"/>
  <c r="M26" l="1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<sst xmlns="http://schemas.openxmlformats.org/spreadsheetml/2006/main" count="107" uniqueCount="67">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</sst>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1263.5640758905331</c:v>
                </c:pt>
                <c:pt idx="1">
                  <c:v>1253.535708885347</c:v>
                </c:pt>
                <c:pt idx="2">
                  <c:v>352.18</c:v>
                </c:pt>
                <c:pt idx="3">
                  <c:v>284.71383525679931</c:v>
                </c:pt>
                <c:pt idx="4">
                  <c:v>1044.7511881361165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1263.5640758905331</v>
          </cell>
        </row>
      </sheetData>
      <sheetData sheetId="1">
        <row r="4">
          <cell r="J4">
            <v>1253.535708885347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2.954754432529811</v>
          </cell>
        </row>
      </sheetData>
      <sheetData sheetId="4">
        <row r="47">
          <cell r="M47">
            <v>117.75</v>
          </cell>
          <cell r="O47">
            <v>1.7466660788053616</v>
          </cell>
        </row>
      </sheetData>
      <sheetData sheetId="5">
        <row r="4">
          <cell r="C4">
            <v>-123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4.0693766452670879</v>
          </cell>
        </row>
      </sheetData>
      <sheetData sheetId="8">
        <row r="4">
          <cell r="J4">
            <v>43.113447060396503</v>
          </cell>
        </row>
      </sheetData>
      <sheetData sheetId="9">
        <row r="4">
          <cell r="J4">
            <v>12.806499907867783</v>
          </cell>
        </row>
      </sheetData>
      <sheetData sheetId="10">
        <row r="4">
          <cell r="J4">
            <v>22.670636113308657</v>
          </cell>
        </row>
      </sheetData>
      <sheetData sheetId="11">
        <row r="4">
          <cell r="J4">
            <v>13.131412604476498</v>
          </cell>
        </row>
      </sheetData>
      <sheetData sheetId="12">
        <row r="4">
          <cell r="J4">
            <v>56.37395631963642</v>
          </cell>
        </row>
      </sheetData>
      <sheetData sheetId="13">
        <row r="4">
          <cell r="J4">
            <v>3.6889196757017246</v>
          </cell>
        </row>
      </sheetData>
      <sheetData sheetId="14">
        <row r="4">
          <cell r="J4">
            <v>179.52115313286262</v>
          </cell>
        </row>
      </sheetData>
      <sheetData sheetId="15">
        <row r="4">
          <cell r="J4">
            <v>5.6819326020213134</v>
          </cell>
        </row>
      </sheetData>
      <sheetData sheetId="16">
        <row r="4">
          <cell r="J4">
            <v>40.339234715902187</v>
          </cell>
        </row>
      </sheetData>
      <sheetData sheetId="17">
        <row r="4">
          <cell r="J4">
            <v>5.7986647955626678</v>
          </cell>
        </row>
      </sheetData>
      <sheetData sheetId="18">
        <row r="4">
          <cell r="J4">
            <v>4.3473618625278521</v>
          </cell>
        </row>
      </sheetData>
      <sheetData sheetId="19">
        <row r="4">
          <cell r="J4">
            <v>14.074563817761936</v>
          </cell>
        </row>
      </sheetData>
      <sheetData sheetId="20">
        <row r="4">
          <cell r="J4">
            <v>2.2638733388874273</v>
          </cell>
        </row>
      </sheetData>
      <sheetData sheetId="21">
        <row r="4">
          <cell r="J4">
            <v>11.852394030908631</v>
          </cell>
        </row>
      </sheetData>
      <sheetData sheetId="22">
        <row r="4">
          <cell r="J4">
            <v>8.0241373311387214</v>
          </cell>
        </row>
      </sheetData>
      <sheetData sheetId="23">
        <row r="4">
          <cell r="J4">
            <v>11.675057195639308</v>
          </cell>
        </row>
      </sheetData>
      <sheetData sheetId="24">
        <row r="4">
          <cell r="J4">
            <v>3.9695758762563829</v>
          </cell>
        </row>
      </sheetData>
      <sheetData sheetId="25">
        <row r="4">
          <cell r="J4">
            <v>20.454599548627385</v>
          </cell>
        </row>
      </sheetData>
      <sheetData sheetId="26">
        <row r="4">
          <cell r="J4">
            <v>45.368802461250972</v>
          </cell>
        </row>
      </sheetData>
      <sheetData sheetId="27">
        <row r="4">
          <cell r="J4">
            <v>1.9535811437442192</v>
          </cell>
        </row>
      </sheetData>
      <sheetData sheetId="28">
        <row r="4">
          <cell r="J4">
            <v>41.745095599404593</v>
          </cell>
        </row>
      </sheetData>
      <sheetData sheetId="29">
        <row r="4">
          <cell r="J4">
            <v>48.33582123757494</v>
          </cell>
        </row>
      </sheetData>
      <sheetData sheetId="30">
        <row r="4">
          <cell r="J4">
            <v>3.285489570393175</v>
          </cell>
        </row>
      </sheetData>
      <sheetData sheetId="31">
        <row r="4">
          <cell r="J4">
            <v>4.5934570938132842</v>
          </cell>
        </row>
      </sheetData>
      <sheetData sheetId="32">
        <row r="4">
          <cell r="J4">
            <v>2.8093898782030324</v>
          </cell>
        </row>
      </sheetData>
      <sheetData sheetId="33">
        <row r="4">
          <cell r="J4">
            <v>284.71383525679931</v>
          </cell>
        </row>
      </sheetData>
      <sheetData sheetId="34">
        <row r="4">
          <cell r="J4">
            <v>0.94549718542884498</v>
          </cell>
        </row>
      </sheetData>
      <sheetData sheetId="35">
        <row r="4">
          <cell r="J4">
            <v>12.2682460643484</v>
          </cell>
        </row>
      </sheetData>
      <sheetData sheetId="36">
        <row r="4">
          <cell r="J4">
            <v>18.838102189124449</v>
          </cell>
        </row>
      </sheetData>
      <sheetData sheetId="37">
        <row r="4">
          <cell r="J4">
            <v>0.99106815897801281</v>
          </cell>
        </row>
      </sheetData>
      <sheetData sheetId="38">
        <row r="4">
          <cell r="J4">
            <v>1.0116268677659115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12" sqref="N1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10.78+37.53</f>
        <v>48.31</v>
      </c>
      <c r="M2" t="s">
        <v>59</v>
      </c>
      <c r="N2" s="9">
        <f>352.18</f>
        <v>352.18</v>
      </c>
      <c r="P2" t="s">
        <v>8</v>
      </c>
      <c r="Q2" s="10">
        <f>N2+K2+H2</f>
        <v>430.73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0.10258542009078542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4198.7448081687944</v>
      </c>
      <c r="D7" s="20">
        <f>(C7*[1]Feuil1!$K$2-C4)/C4</f>
        <v>0.48914619256564795</v>
      </c>
      <c r="E7" s="31">
        <f>C7-C7/(1+D7)</f>
        <v>1379.1795907774899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1263.5640758905331</v>
      </c>
    </row>
    <row r="9" spans="2:20">
      <c r="M9" s="17" t="str">
        <f>IF(C13&gt;C7*Params!F8,B13,"Others")</f>
        <v>BTC</v>
      </c>
      <c r="N9" s="18">
        <f>IF(C13&gt;C7*0.1,C13,C7)</f>
        <v>1253.535708885347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352.18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284.71383525679931</v>
      </c>
    </row>
    <row r="12" spans="2:20">
      <c r="B12" s="7" t="s">
        <v>19</v>
      </c>
      <c r="C12" s="1">
        <f>[2]ETH!J4</f>
        <v>1263.5640758905331</v>
      </c>
      <c r="D12" s="20">
        <f>C12/$C$7</f>
        <v>0.30093852654065284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1044.7511881361165</v>
      </c>
    </row>
    <row r="13" spans="2:20">
      <c r="B13" s="7" t="s">
        <v>4</v>
      </c>
      <c r="C13" s="1">
        <f>[2]BTC!J4</f>
        <v>1253.535708885347</v>
      </c>
      <c r="D13" s="20">
        <f t="shared" ref="D13:D55" si="0">C13/$C$7</f>
        <v>0.29855010631904866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352.18</v>
      </c>
      <c r="D14" s="20">
        <f t="shared" si="0"/>
        <v>8.3877448163751783E-2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284.71383525679931</v>
      </c>
      <c r="D15" s="20">
        <f t="shared" si="0"/>
        <v>6.780927354834218E-2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179.52115313286262</v>
      </c>
      <c r="D16" s="20">
        <f t="shared" si="0"/>
        <v>4.2755909524103103E-2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22</v>
      </c>
      <c r="C17" s="1">
        <f>-[2]BIGTIME!$C$4</f>
        <v>123</v>
      </c>
      <c r="D17" s="20">
        <f t="shared" si="0"/>
        <v>2.9294469090071752E-2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2.8044095409397958E-2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1.4897309281170635E-2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56.37395631963642</v>
      </c>
      <c r="D20" s="20">
        <f t="shared" si="0"/>
        <v>1.3426383096671905E-2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38</v>
      </c>
      <c r="C21" s="9">
        <f>[2]NEAR!$J$4</f>
        <v>48.33582123757494</v>
      </c>
      <c r="D21" s="20">
        <f t="shared" si="0"/>
        <v>1.1511969277946121E-2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1.1505819526352573E-2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45.368802461250972</v>
      </c>
      <c r="D23" s="20">
        <f t="shared" si="0"/>
        <v>1.0805325051664129E-2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43.113447060396503</v>
      </c>
      <c r="D24" s="20">
        <f t="shared" si="0"/>
        <v>1.0268175140465286E-2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57</v>
      </c>
      <c r="C25" s="9">
        <f>[2]MINA!$J$4</f>
        <v>41.745095599404593</v>
      </c>
      <c r="D25" s="20">
        <f t="shared" si="0"/>
        <v>9.9422797780394159E-3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40.339234715902187</v>
      </c>
      <c r="D26" s="20">
        <f t="shared" si="0"/>
        <v>9.6074509309117557E-3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7.2021524006810559E-3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22.670636113308657</v>
      </c>
      <c r="D28" s="20">
        <f t="shared" si="0"/>
        <v>5.399384137183617E-3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20.454599548627385</v>
      </c>
      <c r="D29" s="20">
        <f t="shared" si="0"/>
        <v>4.871598652252525E-3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18.838102189124449</v>
      </c>
      <c r="D30" s="20">
        <f t="shared" si="0"/>
        <v>4.4866032706904002E-3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14.074563817761936</v>
      </c>
      <c r="D31" s="20">
        <f t="shared" si="0"/>
        <v>3.3520884123225147E-3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13.131412604476498</v>
      </c>
      <c r="D32" s="20">
        <f t="shared" si="0"/>
        <v>3.1274614687058161E-3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12.806499907867783</v>
      </c>
      <c r="D33" s="20">
        <f t="shared" si="0"/>
        <v>3.0500781764474759E-3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12.2682460643484</v>
      </c>
      <c r="D34" s="20">
        <f t="shared" si="0"/>
        <v>2.9218841879792572E-3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11.852394030908631</v>
      </c>
      <c r="D35" s="20">
        <f t="shared" si="0"/>
        <v>2.8228421998520636E-3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11.675057195639308</v>
      </c>
      <c r="D36" s="20">
        <f t="shared" si="0"/>
        <v>2.7806065214835409E-3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2.5007473613475888E-3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8.0241373311387214</v>
      </c>
      <c r="D38" s="20">
        <f t="shared" si="0"/>
        <v>1.911080024565318E-3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5.7986647955626678</v>
      </c>
      <c r="D39" s="20">
        <f t="shared" si="0"/>
        <v>1.3810472082707139E-3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5.6819326020213134</v>
      </c>
      <c r="D40" s="20">
        <f t="shared" si="0"/>
        <v>1.3532455201771085E-3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4.5934570938132842</v>
      </c>
      <c r="D41" s="20">
        <f t="shared" si="0"/>
        <v>1.0940072101730412E-3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4.3473618625278521</v>
      </c>
      <c r="D42" s="20">
        <f t="shared" si="0"/>
        <v>1.0353955910990156E-3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4.0693766452670879</v>
      </c>
      <c r="D43" s="20">
        <f t="shared" si="0"/>
        <v>9.691888483791593E-4</v>
      </c>
    </row>
    <row r="44" spans="2:14">
      <c r="B44" s="22" t="s">
        <v>23</v>
      </c>
      <c r="C44" s="9">
        <f>[2]LUNA!J4</f>
        <v>3.9695758762563829</v>
      </c>
      <c r="D44" s="20">
        <f t="shared" si="0"/>
        <v>9.4541965697306587E-4</v>
      </c>
    </row>
    <row r="45" spans="2:14">
      <c r="B45" s="22" t="s">
        <v>36</v>
      </c>
      <c r="C45" s="9">
        <f>[2]AMP!$J$4</f>
        <v>3.6889196757017246</v>
      </c>
      <c r="D45" s="20">
        <f t="shared" si="0"/>
        <v>8.7857677573659903E-4</v>
      </c>
    </row>
    <row r="46" spans="2:14">
      <c r="B46" s="22" t="s">
        <v>62</v>
      </c>
      <c r="C46" s="10">
        <f>[2]SEI!$J$4</f>
        <v>3.285489570393175</v>
      </c>
      <c r="D46" s="20">
        <f t="shared" si="0"/>
        <v>7.8249327370435767E-4</v>
      </c>
    </row>
    <row r="47" spans="2:14">
      <c r="B47" s="7" t="s">
        <v>25</v>
      </c>
      <c r="C47" s="1">
        <f>[2]POLIS!J4</f>
        <v>2.954754432529811</v>
      </c>
      <c r="D47" s="20">
        <f t="shared" si="0"/>
        <v>7.0372327148371589E-4</v>
      </c>
    </row>
    <row r="48" spans="2:14">
      <c r="B48" s="22" t="s">
        <v>40</v>
      </c>
      <c r="C48" s="9">
        <f>[2]SHPING!$J$4</f>
        <v>2.8093898782030324</v>
      </c>
      <c r="D48" s="20">
        <f t="shared" si="0"/>
        <v>6.6910231665836737E-4</v>
      </c>
    </row>
    <row r="49" spans="2:4">
      <c r="B49" s="22" t="s">
        <v>50</v>
      </c>
      <c r="C49" s="9">
        <f>[2]KAVA!$J$4</f>
        <v>2.2638733388874273</v>
      </c>
      <c r="D49" s="20">
        <f t="shared" si="0"/>
        <v>5.3917859796646559E-4</v>
      </c>
    </row>
    <row r="50" spans="2:4">
      <c r="B50" s="22" t="s">
        <v>63</v>
      </c>
      <c r="C50" s="10">
        <f>[2]MEME!$J$4</f>
        <v>1.9535811437442192</v>
      </c>
      <c r="D50" s="20">
        <f t="shared" si="0"/>
        <v>4.6527741813302484E-4</v>
      </c>
    </row>
    <row r="51" spans="2:4">
      <c r="B51" s="7" t="s">
        <v>28</v>
      </c>
      <c r="C51" s="1">
        <f>[2]ATLAS!O47</f>
        <v>1.7466660788053616</v>
      </c>
      <c r="D51" s="20">
        <f t="shared" si="0"/>
        <v>4.1599719883122355E-4</v>
      </c>
    </row>
    <row r="52" spans="2:4">
      <c r="B52" s="7" t="s">
        <v>27</v>
      </c>
      <c r="C52" s="1">
        <f>[2]Ayman!$E$9</f>
        <v>1.6967935999999999</v>
      </c>
      <c r="D52" s="20">
        <f t="shared" si="0"/>
        <v>4.0411924932871196E-4</v>
      </c>
    </row>
    <row r="53" spans="2:4">
      <c r="B53" s="22" t="s">
        <v>65</v>
      </c>
      <c r="C53" s="10">
        <f>[2]DYDX!$J$4</f>
        <v>1.0116268677659115</v>
      </c>
      <c r="D53" s="20">
        <f t="shared" si="0"/>
        <v>2.4093554478418373E-4</v>
      </c>
    </row>
    <row r="54" spans="2:4">
      <c r="B54" s="22" t="s">
        <v>66</v>
      </c>
      <c r="C54" s="10">
        <f>[2]TIA!$J$4</f>
        <v>0.99106815897801281</v>
      </c>
      <c r="D54" s="20">
        <f t="shared" si="0"/>
        <v>2.3603915080760743E-4</v>
      </c>
    </row>
    <row r="55" spans="2:4">
      <c r="B55" s="22" t="s">
        <v>43</v>
      </c>
      <c r="C55" s="9">
        <f>[2]TRX!$J$4</f>
        <v>0.94549718542884498</v>
      </c>
      <c r="D55" s="20">
        <f t="shared" si="0"/>
        <v>2.251856753926434E-4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2023-12-19T11:55:00Z</dcterms:modified>
</cp:coreProperties>
</file>