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16" l="1"/>
  <c r="C13" l="1"/>
  <c r="C12" l="1"/>
  <c r="C52" l="1"/>
  <c r="C36" l="1"/>
  <c r="C28" l="1"/>
  <c r="C25"/>
  <c r="C23" l="1"/>
  <c r="C34" l="1"/>
  <c r="C27" l="1"/>
  <c r="C29" l="1"/>
  <c r="C33" l="1"/>
  <c r="C15" l="1"/>
  <c r="C17" l="1"/>
  <c r="C49" l="1"/>
  <c r="C31" l="1"/>
  <c r="C24" l="1"/>
  <c r="C45" l="1"/>
  <c r="C26"/>
  <c r="C43" l="1"/>
  <c r="C7" l="1"/>
  <c r="D55" l="1"/>
  <c r="D21"/>
  <c r="D49"/>
  <c r="D51"/>
  <c r="D39"/>
  <c r="D31"/>
  <c r="N9"/>
  <c r="D37"/>
  <c r="D46"/>
  <c r="D29"/>
  <c r="D16"/>
  <c r="D24"/>
  <c r="N8"/>
  <c r="D28"/>
  <c r="D44"/>
  <c r="D33"/>
  <c r="D54"/>
  <c r="Q3"/>
  <c r="D14"/>
  <c r="D13"/>
  <c r="D19"/>
  <c r="D53"/>
  <c r="D17"/>
  <c r="D15"/>
  <c r="D26"/>
  <c r="D41"/>
  <c r="D7"/>
  <c r="E7" s="1"/>
  <c r="D20"/>
  <c r="D12"/>
  <c r="D50"/>
  <c r="D52"/>
  <c r="D35"/>
  <c r="D32"/>
  <c r="M8"/>
  <c r="D18"/>
  <c r="D27"/>
  <c r="D40"/>
  <c r="M9"/>
  <c r="D47"/>
  <c r="D45"/>
  <c r="D30"/>
  <c r="D48"/>
  <c r="D42"/>
  <c r="D38"/>
  <c r="D23"/>
  <c r="D22"/>
  <c r="D34"/>
  <c r="D25"/>
  <c r="D36"/>
  <c r="D43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N35" l="1"/>
  <c r="M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<sst xmlns="http://schemas.openxmlformats.org/spreadsheetml/2006/main" count="107" uniqueCount="67">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</sst>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1270.9994306703575</c:v>
                </c:pt>
                <c:pt idx="1">
                  <c:v>1268.5338181404516</c:v>
                </c:pt>
                <c:pt idx="2">
                  <c:v>553.11</c:v>
                </c:pt>
                <c:pt idx="3">
                  <c:v>262.51933477906761</c:v>
                </c:pt>
                <c:pt idx="4">
                  <c:v>228.60407757530479</c:v>
                </c:pt>
                <c:pt idx="5">
                  <c:v>811.93551199984881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1270.9994306703575</v>
          </cell>
        </row>
      </sheetData>
      <sheetData sheetId="1">
        <row r="4">
          <cell r="J4">
            <v>1268.5338181404516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2.5518734491281232</v>
          </cell>
        </row>
      </sheetData>
      <sheetData sheetId="4">
        <row r="47">
          <cell r="M47">
            <v>111.75</v>
          </cell>
          <cell r="O47">
            <v>2.164166535799751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2.6235508134775887</v>
          </cell>
        </row>
      </sheetData>
      <sheetData sheetId="8">
        <row r="4">
          <cell r="J4">
            <v>41.164341909522832</v>
          </cell>
        </row>
      </sheetData>
      <sheetData sheetId="9">
        <row r="4">
          <cell r="J4">
            <v>10.248923463366427</v>
          </cell>
        </row>
      </sheetData>
      <sheetData sheetId="10">
        <row r="4">
          <cell r="J4">
            <v>21.012092821511494</v>
          </cell>
        </row>
      </sheetData>
      <sheetData sheetId="11">
        <row r="4">
          <cell r="J4">
            <v>12.35527787566277</v>
          </cell>
        </row>
      </sheetData>
      <sheetData sheetId="12">
        <row r="4">
          <cell r="J4">
            <v>51.478619601869489</v>
          </cell>
        </row>
      </sheetData>
      <sheetData sheetId="13">
        <row r="4">
          <cell r="J4">
            <v>3.2321529508439162</v>
          </cell>
        </row>
      </sheetData>
      <sheetData sheetId="14">
        <row r="4">
          <cell r="J4">
            <v>228.60407757530479</v>
          </cell>
        </row>
      </sheetData>
      <sheetData sheetId="15">
        <row r="4">
          <cell r="J4">
            <v>5.0839344181435564</v>
          </cell>
        </row>
      </sheetData>
      <sheetData sheetId="16">
        <row r="4">
          <cell r="J4">
            <v>47.061090072793512</v>
          </cell>
        </row>
      </sheetData>
      <sheetData sheetId="17">
        <row r="4">
          <cell r="J4">
            <v>6.0455013843004064</v>
          </cell>
        </row>
      </sheetData>
      <sheetData sheetId="18">
        <row r="4">
          <cell r="J4">
            <v>5.0376396099703769</v>
          </cell>
        </row>
      </sheetData>
      <sheetData sheetId="19">
        <row r="4">
          <cell r="J4">
            <v>13.934075036460687</v>
          </cell>
        </row>
      </sheetData>
      <sheetData sheetId="20">
        <row r="4">
          <cell r="J4">
            <v>2.4460121942267503</v>
          </cell>
        </row>
      </sheetData>
      <sheetData sheetId="21">
        <row r="4">
          <cell r="J4">
            <v>15.585167748476675</v>
          </cell>
        </row>
      </sheetData>
      <sheetData sheetId="22">
        <row r="4">
          <cell r="J4">
            <v>8.4792877850719162</v>
          </cell>
        </row>
      </sheetData>
      <sheetData sheetId="23">
        <row r="4">
          <cell r="J4">
            <v>10.727025765378428</v>
          </cell>
        </row>
      </sheetData>
      <sheetData sheetId="24">
        <row r="4">
          <cell r="J4">
            <v>5.2182844899250282</v>
          </cell>
        </row>
      </sheetData>
      <sheetData sheetId="25">
        <row r="4">
          <cell r="J4">
            <v>15.014898692633954</v>
          </cell>
        </row>
      </sheetData>
      <sheetData sheetId="26">
        <row r="4">
          <cell r="J4">
            <v>50.269630949366579</v>
          </cell>
        </row>
      </sheetData>
      <sheetData sheetId="27">
        <row r="4">
          <cell r="J4">
            <v>1.7597654688193214</v>
          </cell>
        </row>
      </sheetData>
      <sheetData sheetId="28">
        <row r="4">
          <cell r="J4">
            <v>29.076655166436893</v>
          </cell>
        </row>
      </sheetData>
      <sheetData sheetId="29">
        <row r="4">
          <cell r="J4">
            <v>36.936649639321736</v>
          </cell>
        </row>
      </sheetData>
      <sheetData sheetId="30">
        <row r="4">
          <cell r="J4">
            <v>3.0349238954331095</v>
          </cell>
        </row>
      </sheetData>
      <sheetData sheetId="31">
        <row r="4">
          <cell r="J4">
            <v>4.257901601771322</v>
          </cell>
        </row>
      </sheetData>
      <sheetData sheetId="32">
        <row r="4">
          <cell r="J4">
            <v>2.708896564492</v>
          </cell>
        </row>
      </sheetData>
      <sheetData sheetId="33">
        <row r="4">
          <cell r="J4">
            <v>262.51933477906761</v>
          </cell>
        </row>
      </sheetData>
      <sheetData sheetId="34">
        <row r="4">
          <cell r="J4">
            <v>1.0002624134193949</v>
          </cell>
        </row>
      </sheetData>
      <sheetData sheetId="35">
        <row r="4">
          <cell r="J4">
            <v>11.589571491117047</v>
          </cell>
        </row>
      </sheetData>
      <sheetData sheetId="36">
        <row r="4">
          <cell r="J4">
            <v>17.946883775571571</v>
          </cell>
        </row>
      </sheetData>
      <sheetData sheetId="37">
        <row r="4">
          <cell r="J4">
            <v>21.461417670223177</v>
          </cell>
        </row>
      </sheetData>
      <sheetData sheetId="38">
        <row r="4">
          <cell r="J4">
            <v>16.85224314531294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553.11</f>
        <v>553.11</v>
      </c>
      <c r="P2" t="s">
        <v>8</v>
      </c>
      <c r="Q2" s="10">
        <f>N2+K2+H2</f>
        <v>610.19000000000005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0.13881513714125124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4395.702173165032</v>
      </c>
      <c r="D7" s="20">
        <f>(C7*[1]Feuil1!$K$2-C4)/C4</f>
        <v>0.54205434756367743</v>
      </c>
      <c r="E7" s="31">
        <f>C7-C7/(1+D7)</f>
        <v>1545.1527226155818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1270.9994306703575</v>
      </c>
    </row>
    <row r="9" spans="2:20">
      <c r="M9" s="17" t="str">
        <f>IF(C13&gt;C7*Params!F8,B13,"Others")</f>
        <v>BTC</v>
      </c>
      <c r="N9" s="18">
        <f>IF(C13&gt;C7*0.1,C13,C7)</f>
        <v>1268.5338181404516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553.11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262.51933477906761</v>
      </c>
    </row>
    <row r="12" spans="2:20">
      <c r="B12" s="7" t="s">
        <v>19</v>
      </c>
      <c r="C12" s="1">
        <f>[2]ETH!J4</f>
        <v>1270.9994306703575</v>
      </c>
      <c r="D12" s="20">
        <f>C12/$C$7</f>
        <v>0.2891459386010225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228.60407757530479</v>
      </c>
    </row>
    <row r="13" spans="2:20">
      <c r="B13" s="7" t="s">
        <v>4</v>
      </c>
      <c r="C13" s="1">
        <f>[2]BTC!J4</f>
        <v>1268.5338181404516</v>
      </c>
      <c r="D13" s="20">
        <f t="shared" ref="D13:D55" si="0">C13/$C$7</f>
        <v>0.2885850242276698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811.93551199984881</v>
      </c>
      <c r="Q13" s="23"/>
    </row>
    <row r="14" spans="2:20">
      <c r="B14" s="7" t="s">
        <v>59</v>
      </c>
      <c r="C14" s="1">
        <f>$N$2</f>
        <v>553.11</v>
      </c>
      <c r="D14" s="20">
        <f t="shared" si="0"/>
        <v>0.12582972599386663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262.51933477906761</v>
      </c>
      <c r="D15" s="20">
        <f t="shared" si="0"/>
        <v>5.9721820186476857E-2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228.60407757530479</v>
      </c>
      <c r="D16" s="20">
        <f t="shared" si="0"/>
        <v>5.200627080034935E-2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2.5422559490543641E-2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2.0474544556142532E-2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1.4229808466519058E-2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50.269630949366579</v>
      </c>
      <c r="D20" s="20">
        <f t="shared" si="0"/>
        <v>1.143608665215164E-2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51.478619601869489</v>
      </c>
      <c r="D21" s="20">
        <f t="shared" si="0"/>
        <v>1.1711125452524325E-2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1.1533993433293626E-2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41.164341909522832</v>
      </c>
      <c r="D23" s="20">
        <f t="shared" si="0"/>
        <v>9.3646794727867844E-3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29.076655166436893</v>
      </c>
      <c r="D24" s="20">
        <f t="shared" si="0"/>
        <v>6.6147919083200451E-3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36.936649639321736</v>
      </c>
      <c r="D25" s="20">
        <f t="shared" si="0"/>
        <v>8.4029008754990982E-3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47.061090072793512</v>
      </c>
      <c r="D26" s="20">
        <f t="shared" si="0"/>
        <v>1.0706159839511641E-2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21.012092821511494</v>
      </c>
      <c r="D27" s="20">
        <f t="shared" si="0"/>
        <v>4.7801447854648859E-3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17.946883775571571</v>
      </c>
      <c r="D28" s="20">
        <f t="shared" si="0"/>
        <v>4.0828252389650179E-3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15.014898692633954</v>
      </c>
      <c r="D29" s="20">
        <f t="shared" si="0"/>
        <v>3.4158134698700016E-3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1.4514177140909927E-3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13.934075036460687</v>
      </c>
      <c r="D31" s="20">
        <f t="shared" si="0"/>
        <v>3.1699315575849743E-3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12.35527787566277</v>
      </c>
      <c r="D32" s="20">
        <f t="shared" si="0"/>
        <v>2.810763192986438E-3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15.585167748476675</v>
      </c>
      <c r="D33" s="20">
        <f t="shared" si="0"/>
        <v>3.5455467942349028E-3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11.589571491117047</v>
      </c>
      <c r="D34" s="20">
        <f t="shared" si="0"/>
        <v>2.6365688653497243E-3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10.727025765378428</v>
      </c>
      <c r="D35" s="20">
        <f t="shared" si="0"/>
        <v>2.4403440776458842E-3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10.248923463366427</v>
      </c>
      <c r="D36" s="20">
        <f t="shared" si="0"/>
        <v>2.3315782233687839E-3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21.461417670223177</v>
      </c>
      <c r="D37" s="20">
        <f t="shared" si="0"/>
        <v>4.8823639147441006E-3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16.85224314531294</v>
      </c>
      <c r="D38" s="20">
        <f t="shared" si="0"/>
        <v>3.8338000349961926E-3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2.3886968648832952E-3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8.4792877850719162</v>
      </c>
      <c r="D40" s="20">
        <f t="shared" si="0"/>
        <v>1.9289950617756672E-3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5.0839344181435564</v>
      </c>
      <c r="D41" s="20">
        <f t="shared" si="0"/>
        <v>1.1565693529420756E-3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5.0376396099703769</v>
      </c>
      <c r="D42" s="20">
        <f t="shared" si="0"/>
        <v>1.1460375183569662E-3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6.0455013843004064</v>
      </c>
      <c r="D43" s="20">
        <f t="shared" si="0"/>
        <v>1.3753209717453335E-3</v>
      </c>
    </row>
    <row r="44" spans="2:14">
      <c r="B44" s="22" t="s">
        <v>56</v>
      </c>
      <c r="C44" s="9">
        <f>[2]SHIB!$J$4</f>
        <v>4.257901601771322</v>
      </c>
      <c r="D44" s="20">
        <f t="shared" si="0"/>
        <v>9.6865106734597315E-4</v>
      </c>
    </row>
    <row r="45" spans="2:14">
      <c r="B45" s="22" t="s">
        <v>23</v>
      </c>
      <c r="C45" s="9">
        <f>[2]LUNA!J4</f>
        <v>5.2182844899250282</v>
      </c>
      <c r="D45" s="20">
        <f t="shared" si="0"/>
        <v>1.1871333143955278E-3</v>
      </c>
    </row>
    <row r="46" spans="2:14">
      <c r="B46" s="22" t="s">
        <v>36</v>
      </c>
      <c r="C46" s="9">
        <f>[2]AMP!$J$4</f>
        <v>3.2321529508439162</v>
      </c>
      <c r="D46" s="20">
        <f t="shared" si="0"/>
        <v>7.3529844004801464E-4</v>
      </c>
    </row>
    <row r="47" spans="2:14">
      <c r="B47" s="22" t="s">
        <v>64</v>
      </c>
      <c r="C47" s="10">
        <f>[2]ACE!$J$4</f>
        <v>2.6235508134775887</v>
      </c>
      <c r="D47" s="20">
        <f t="shared" si="0"/>
        <v>5.9684453362056529E-4</v>
      </c>
    </row>
    <row r="48" spans="2:14">
      <c r="B48" s="22" t="s">
        <v>40</v>
      </c>
      <c r="C48" s="9">
        <f>[2]SHPING!$J$4</f>
        <v>2.708896564492</v>
      </c>
      <c r="D48" s="20">
        <f t="shared" si="0"/>
        <v>6.1626026008525421E-4</v>
      </c>
    </row>
    <row r="49" spans="2:4">
      <c r="B49" s="22" t="s">
        <v>62</v>
      </c>
      <c r="C49" s="10">
        <f>[2]SEI!$J$4</f>
        <v>3.0349238954331095</v>
      </c>
      <c r="D49" s="20">
        <f t="shared" si="0"/>
        <v>6.9042982801718726E-4</v>
      </c>
    </row>
    <row r="50" spans="2:4">
      <c r="B50" s="22" t="s">
        <v>50</v>
      </c>
      <c r="C50" s="9">
        <f>[2]KAVA!$J$4</f>
        <v>2.4460121942267503</v>
      </c>
      <c r="D50" s="20">
        <f t="shared" si="0"/>
        <v>5.5645539617292842E-4</v>
      </c>
    </row>
    <row r="51" spans="2:4">
      <c r="B51" s="7" t="s">
        <v>25</v>
      </c>
      <c r="C51" s="1">
        <f>[2]POLIS!J4</f>
        <v>2.5518734491281232</v>
      </c>
      <c r="D51" s="20">
        <f t="shared" si="0"/>
        <v>5.8053829595345425E-4</v>
      </c>
    </row>
    <row r="52" spans="2:4">
      <c r="B52" s="7" t="s">
        <v>28</v>
      </c>
      <c r="C52" s="1">
        <f>[2]ATLAS!O47</f>
        <v>2.164166535799751</v>
      </c>
      <c r="D52" s="20">
        <f t="shared" si="0"/>
        <v>4.9233693515716255E-4</v>
      </c>
    </row>
    <row r="53" spans="2:4">
      <c r="B53" s="22" t="s">
        <v>63</v>
      </c>
      <c r="C53" s="10">
        <f>[2]MEME!$J$4</f>
        <v>1.7597654688193214</v>
      </c>
      <c r="D53" s="20">
        <f t="shared" si="0"/>
        <v>4.003377388855805E-4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3.8601195739752759E-4</v>
      </c>
    </row>
    <row r="55" spans="2:4">
      <c r="B55" s="22" t="s">
        <v>43</v>
      </c>
      <c r="C55" s="9">
        <f>[2]TRX!$J$4</f>
        <v>1.0002624134193949</v>
      </c>
      <c r="D55" s="20">
        <f t="shared" si="0"/>
        <v>2.2755463723766735E-4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G24" sqref="G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2024-01-04T17:19:59Z</dcterms:modified>
</cp:coreProperties>
</file>