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19"/>
  <c r="C31" l="1"/>
  <c r="C15"/>
  <c r="C4"/>
  <c r="C41"/>
  <c r="C18"/>
  <c r="C48" l="1"/>
  <c r="C45" l="1"/>
  <c r="C30" l="1"/>
  <c r="C38" l="1"/>
  <c r="C52"/>
  <c r="C28"/>
  <c r="C49"/>
  <c r="C33"/>
  <c r="C35" l="1"/>
  <c r="C54" l="1"/>
  <c r="C44"/>
  <c r="C40"/>
  <c r="C50"/>
  <c r="C36"/>
  <c r="C46"/>
  <c r="C29"/>
  <c r="C27"/>
  <c r="C20"/>
  <c r="C51"/>
  <c r="C25"/>
  <c r="C37" l="1"/>
  <c r="C16"/>
  <c r="C23"/>
  <c r="C47" l="1"/>
  <c r="C43"/>
  <c r="C42"/>
  <c r="C13"/>
  <c r="C24" l="1"/>
  <c r="C53" l="1"/>
  <c r="C12" l="1"/>
  <c r="C17"/>
  <c r="C39" l="1"/>
  <c r="C32" l="1"/>
  <c r="C22" l="1"/>
  <c r="C26" l="1"/>
  <c r="C34" l="1"/>
  <c r="C21"/>
  <c r="C14" l="1"/>
  <c r="C7" s="1"/>
  <c r="D12" s="1"/>
  <c r="D14" l="1"/>
  <c r="D18" l="1"/>
  <c r="Q3"/>
  <c r="D46"/>
  <c r="D53"/>
  <c r="D21"/>
  <c r="D51"/>
  <c r="D48"/>
  <c r="D54"/>
  <c r="D32"/>
  <c r="D42"/>
  <c r="D49"/>
  <c r="D45"/>
  <c r="D20"/>
  <c r="D17"/>
  <c r="D37"/>
  <c r="D36"/>
  <c r="M8"/>
  <c r="M9"/>
  <c r="D27"/>
  <c r="D44"/>
  <c r="D19"/>
  <c r="D52"/>
  <c r="D38"/>
  <c r="D50"/>
  <c r="D23"/>
  <c r="D29"/>
  <c r="D22"/>
  <c r="D31"/>
  <c r="D24"/>
  <c r="D47"/>
  <c r="D39"/>
  <c r="D28"/>
  <c r="D41"/>
  <c r="D34"/>
  <c r="D13"/>
  <c r="D16"/>
  <c r="D43"/>
  <c r="D7"/>
  <c r="E7" s="1"/>
  <c r="D15"/>
  <c r="D26"/>
  <c r="N8"/>
  <c r="D40"/>
  <c r="D33"/>
  <c r="N9"/>
  <c r="D35"/>
  <c r="D30"/>
  <c r="D25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M36" l="1"/>
  <c r="N36"/>
  <c r="N37" l="1"/>
  <c r="M37"/>
  <c r="M38" l="1"/>
  <c r="N38"/>
  <c r="N39" l="1"/>
  <c r="M39"/>
  <c r="M40" l="1"/>
  <c r="N40"/>
  <c r="M41" l="1"/>
  <c r="N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<sst xmlns="http://schemas.openxmlformats.org/spreadsheetml/2006/main" count="112" uniqueCount="68">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</sst>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1341.9597827251539</c:v>
                </c:pt>
                <c:pt idx="1">
                  <c:v>1291.3974617438469</c:v>
                </c:pt>
                <c:pt idx="2">
                  <c:v>411.70734678897571</c:v>
                </c:pt>
                <c:pt idx="3">
                  <c:v>388.84</c:v>
                </c:pt>
                <c:pt idx="4">
                  <c:v>1358.3149657307943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1291.3974617438469</v>
          </cell>
        </row>
      </sheetData>
      <sheetData sheetId="1">
        <row r="4">
          <cell r="J4">
            <v>1341.9597827251539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1.9967002182186078</v>
          </cell>
        </row>
      </sheetData>
      <sheetData sheetId="4">
        <row r="47">
          <cell r="M47">
            <v>146.44</v>
          </cell>
          <cell r="O47">
            <v>1.3033707036183628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2.6210103159904956</v>
          </cell>
        </row>
      </sheetData>
      <sheetData sheetId="7">
        <row r="4">
          <cell r="J4">
            <v>40.653806297483307</v>
          </cell>
        </row>
      </sheetData>
      <sheetData sheetId="8">
        <row r="4">
          <cell r="J4">
            <v>10.64911985425843</v>
          </cell>
        </row>
      </sheetData>
      <sheetData sheetId="9">
        <row r="4">
          <cell r="J4">
            <v>22.909055705589129</v>
          </cell>
        </row>
      </sheetData>
      <sheetData sheetId="10">
        <row r="4">
          <cell r="J4">
            <v>11.101178704797935</v>
          </cell>
        </row>
      </sheetData>
      <sheetData sheetId="11">
        <row r="4">
          <cell r="J4">
            <v>54.682117925780048</v>
          </cell>
        </row>
      </sheetData>
      <sheetData sheetId="12">
        <row r="4">
          <cell r="J4">
            <v>3.3667380277044296</v>
          </cell>
        </row>
      </sheetData>
      <sheetData sheetId="13">
        <row r="4">
          <cell r="J4">
            <v>228.38205046161426</v>
          </cell>
        </row>
      </sheetData>
      <sheetData sheetId="14">
        <row r="4">
          <cell r="J4">
            <v>4.8560813001459167</v>
          </cell>
        </row>
      </sheetData>
      <sheetData sheetId="15">
        <row r="4">
          <cell r="J4">
            <v>45.050433340591638</v>
          </cell>
        </row>
      </sheetData>
      <sheetData sheetId="16">
        <row r="4">
          <cell r="J4">
            <v>5.6471927102196968</v>
          </cell>
        </row>
      </sheetData>
      <sheetData sheetId="17">
        <row r="4">
          <cell r="J4">
            <v>4.1817220944952256</v>
          </cell>
        </row>
      </sheetData>
      <sheetData sheetId="18">
        <row r="4">
          <cell r="J4">
            <v>13.797354282997761</v>
          </cell>
        </row>
      </sheetData>
      <sheetData sheetId="19">
        <row r="4">
          <cell r="J4">
            <v>2.0441986335225129</v>
          </cell>
        </row>
      </sheetData>
      <sheetData sheetId="20">
        <row r="4">
          <cell r="J4">
            <v>15.785681471813268</v>
          </cell>
        </row>
      </sheetData>
      <sheetData sheetId="21">
        <row r="4">
          <cell r="J4">
            <v>12.363991576452662</v>
          </cell>
        </row>
      </sheetData>
      <sheetData sheetId="22">
        <row r="4">
          <cell r="J4">
            <v>11.13053794905257</v>
          </cell>
        </row>
      </sheetData>
      <sheetData sheetId="23">
        <row r="4">
          <cell r="J4">
            <v>4.7834192174442824</v>
          </cell>
        </row>
      </sheetData>
      <sheetData sheetId="24">
        <row r="4">
          <cell r="J4">
            <v>44.124399145102203</v>
          </cell>
        </row>
      </sheetData>
      <sheetData sheetId="25">
        <row r="4">
          <cell r="J4">
            <v>49.337128233524794</v>
          </cell>
        </row>
      </sheetData>
      <sheetData sheetId="26">
        <row r="4">
          <cell r="J4">
            <v>1.4327378463229701</v>
          </cell>
        </row>
      </sheetData>
      <sheetData sheetId="27">
        <row r="4">
          <cell r="J4">
            <v>41.878915213584882</v>
          </cell>
        </row>
      </sheetData>
      <sheetData sheetId="28">
        <row r="4">
          <cell r="J4">
            <v>48.318031172935193</v>
          </cell>
        </row>
      </sheetData>
      <sheetData sheetId="29">
        <row r="4">
          <cell r="J4">
            <v>2.3277331206627436</v>
          </cell>
        </row>
      </sheetData>
      <sheetData sheetId="30">
        <row r="4">
          <cell r="J4">
            <v>13.764938241663485</v>
          </cell>
        </row>
      </sheetData>
      <sheetData sheetId="31">
        <row r="4">
          <cell r="J4">
            <v>2.2647796623448957</v>
          </cell>
        </row>
      </sheetData>
      <sheetData sheetId="32">
        <row r="4">
          <cell r="J4">
            <v>411.70734678897571</v>
          </cell>
        </row>
      </sheetData>
      <sheetData sheetId="33">
        <row r="4">
          <cell r="J4">
            <v>1.1086834034351696</v>
          </cell>
        </row>
      </sheetData>
      <sheetData sheetId="34">
        <row r="4">
          <cell r="J4">
            <v>16.23361706478061</v>
          </cell>
        </row>
      </sheetData>
      <sheetData sheetId="35">
        <row r="4">
          <cell r="J4">
            <v>15.854083072923171</v>
          </cell>
        </row>
      </sheetData>
      <sheetData sheetId="36">
        <row r="4">
          <cell r="J4">
            <v>21.589497215761103</v>
          </cell>
        </row>
      </sheetData>
      <sheetData sheetId="37">
        <row r="4">
          <cell r="J4">
            <v>17.877994879295809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50+1</f>
        <v>51</v>
      </c>
      <c r="J2" t="s">
        <v>6</v>
      </c>
      <c r="K2" s="9">
        <f>17.52+249.13</f>
        <v>266.64999999999998</v>
      </c>
      <c r="M2" t="s">
        <v>58</v>
      </c>
      <c r="N2" s="9">
        <f>388.84</f>
        <v>388.84</v>
      </c>
      <c r="P2" t="s">
        <v>8</v>
      </c>
      <c r="Q2" s="10">
        <f>N2+K2+H2</f>
        <v>706.49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0.14742438062331364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4792.2195569887708</v>
      </c>
      <c r="D7" s="20">
        <f>(C7*[1]Feuil1!$K$2-C4)/C4</f>
        <v>0.60789277623255633</v>
      </c>
      <c r="E7" s="31">
        <f>C7-C7/(1+D7)</f>
        <v>1811.7847743800753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1341.9597827251539</v>
      </c>
    </row>
    <row r="9" spans="2:20">
      <c r="M9" s="17" t="str">
        <f>IF(C13&gt;C7*Params!F8,B13,"Others")</f>
        <v>ETH</v>
      </c>
      <c r="N9" s="18">
        <f>IF(C13&gt;C7*0.1,C13,C7)</f>
        <v>1291.3974617438469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411.70734678897571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388.84</v>
      </c>
    </row>
    <row r="12" spans="2:20">
      <c r="B12" s="7" t="s">
        <v>4</v>
      </c>
      <c r="C12" s="1">
        <f>[2]BTC!J4</f>
        <v>1341.9597827251539</v>
      </c>
      <c r="D12" s="20">
        <f>C12/$C$7</f>
        <v>0.28002886069109589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1358.3149657307943</v>
      </c>
    </row>
    <row r="13" spans="2:20">
      <c r="B13" s="7" t="s">
        <v>19</v>
      </c>
      <c r="C13" s="1">
        <f>[2]ETH!J4</f>
        <v>1291.3974617438469</v>
      </c>
      <c r="D13" s="20">
        <f t="shared" ref="D13:D51" si="0">C13/$C$7</f>
        <v>0.26947794156478644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411.70734678897571</v>
      </c>
      <c r="D14" s="20">
        <f t="shared" si="0"/>
        <v>8.5911620261337793E-2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388.84</v>
      </c>
      <c r="D15" s="20">
        <f t="shared" si="0"/>
        <v>8.1139855003707448E-2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26</v>
      </c>
      <c r="C16" s="1">
        <f>[2]BNB!J4</f>
        <v>228.38205046161426</v>
      </c>
      <c r="D16" s="20">
        <f t="shared" si="0"/>
        <v>4.7656842042754805E-2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20</v>
      </c>
      <c r="C17" s="1">
        <f>[2]ATLAS!M47</f>
        <v>146.44</v>
      </c>
      <c r="D17" s="20">
        <f t="shared" si="0"/>
        <v>3.0557865360412814E-2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6</v>
      </c>
      <c r="C18" s="1">
        <f>$K$2</f>
        <v>266.64999999999998</v>
      </c>
      <c r="D18" s="20">
        <f>C18/$C$7</f>
        <v>5.5642275323368455E-2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5</v>
      </c>
      <c r="C19" s="1">
        <f>H$2</f>
        <v>51</v>
      </c>
      <c r="D19" s="20">
        <f>C19/$C$7</f>
        <v>1.0642250296237733E-2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7" t="s">
        <v>22</v>
      </c>
      <c r="C20" s="1">
        <f>-[2]BIGTIME!$C$4</f>
        <v>69.666666666666671</v>
      </c>
      <c r="D20" s="20">
        <f t="shared" si="0"/>
        <v>1.4537453019043701E-2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46</v>
      </c>
      <c r="C21" s="9">
        <f>[2]AVAX!$J$4</f>
        <v>54.682117925780048</v>
      </c>
      <c r="D21" s="20">
        <f t="shared" si="0"/>
        <v>1.1410603641069399E-2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48.318031172935193</v>
      </c>
      <c r="D22" s="20">
        <f t="shared" si="0"/>
        <v>1.0082599638505756E-2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31</v>
      </c>
      <c r="C23" s="9">
        <f>[2]MATIC!$J$4</f>
        <v>49.337128233524794</v>
      </c>
      <c r="D23" s="20">
        <f t="shared" si="0"/>
        <v>1.0295256226642123E-2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45.050433340591638</v>
      </c>
      <c r="D24" s="20">
        <f t="shared" si="0"/>
        <v>9.4007448542068536E-3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21</v>
      </c>
      <c r="C25" s="1">
        <f>[2]Cake!$Y$2</f>
        <v>43.31</v>
      </c>
      <c r="D25" s="20">
        <f t="shared" si="0"/>
        <v>9.0375658888246311E-3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48</v>
      </c>
      <c r="C26" s="1">
        <f>[2]LUNC!J4</f>
        <v>44.124399145102203</v>
      </c>
      <c r="D26" s="20">
        <f t="shared" si="0"/>
        <v>9.207507840652468E-3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40.653806297483307</v>
      </c>
      <c r="D27" s="20">
        <f t="shared" si="0"/>
        <v>8.483293766913395E-3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41.878915213584882</v>
      </c>
      <c r="D28" s="20">
        <f t="shared" si="0"/>
        <v>8.7389391732919323E-3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47</v>
      </c>
      <c r="C29" s="9">
        <f>[2]APE!$J$4</f>
        <v>22.909055705589129</v>
      </c>
      <c r="D29" s="20">
        <f t="shared" si="0"/>
        <v>4.7804687229280902E-3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65</v>
      </c>
      <c r="C30" s="10">
        <f>[2]TIA!$J$4</f>
        <v>21.589497215761103</v>
      </c>
      <c r="D30" s="20">
        <f t="shared" si="0"/>
        <v>4.5051143752952412E-3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17.877994879295809</v>
      </c>
      <c r="D31" s="20">
        <f t="shared" si="0"/>
        <v>3.7306293392220095E-3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51</v>
      </c>
      <c r="C32" s="9">
        <f>[2]LDO!$J$4</f>
        <v>15.785681471813268</v>
      </c>
      <c r="D32" s="20">
        <f t="shared" si="0"/>
        <v>3.2940230062690045E-3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40</v>
      </c>
      <c r="C33" s="1">
        <f>[2]XRP!$J$4</f>
        <v>15.854083072923171</v>
      </c>
      <c r="D33" s="20">
        <f t="shared" si="0"/>
        <v>3.3082964760665534E-3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54</v>
      </c>
      <c r="C34" s="9">
        <f>[2]UNI!$J$4</f>
        <v>16.23361706478061</v>
      </c>
      <c r="D34" s="20">
        <f t="shared" si="0"/>
        <v>3.3874944316994384E-3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13.764938241663485</v>
      </c>
      <c r="D35" s="20">
        <f t="shared" si="0"/>
        <v>2.8723513349026924E-3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13.797354282997761</v>
      </c>
      <c r="D36" s="20">
        <f t="shared" si="0"/>
        <v>2.8791156412848991E-3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30</v>
      </c>
      <c r="C37" s="9">
        <f>[2]ATOM!$J$4</f>
        <v>11.101178704797935</v>
      </c>
      <c r="D37" s="20">
        <f t="shared" si="0"/>
        <v>2.3165004384259574E-3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43</v>
      </c>
      <c r="C38" s="9">
        <f>[2]LTC!$J$4</f>
        <v>11.13053794905257</v>
      </c>
      <c r="D38" s="20">
        <f t="shared" si="0"/>
        <v>2.3226268781488244E-3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45</v>
      </c>
      <c r="C39" s="9">
        <f>[2]ALGO!$J$4</f>
        <v>10.64911985425843</v>
      </c>
      <c r="D39" s="20">
        <f t="shared" si="0"/>
        <v>2.2221686063461353E-3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53</v>
      </c>
      <c r="C40" s="9">
        <f>[2]LINK!$J$4</f>
        <v>12.363991576452662</v>
      </c>
      <c r="D40" s="20">
        <f t="shared" si="0"/>
        <v>2.5800135885722386E-3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1.6338984278341459E-3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5.6471927102196968</v>
      </c>
      <c r="D42" s="20">
        <f t="shared" si="0"/>
        <v>1.1784085939852379E-3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4.8560813001459167</v>
      </c>
      <c r="D43" s="20">
        <f t="shared" si="0"/>
        <v>1.0133261304908312E-3</v>
      </c>
    </row>
    <row r="44" spans="2:14">
      <c r="B44" s="22" t="s">
        <v>23</v>
      </c>
      <c r="C44" s="9">
        <f>[2]LUNA!J4</f>
        <v>4.7834192174442824</v>
      </c>
      <c r="D44" s="20">
        <f t="shared" si="0"/>
        <v>9.9816361929167983E-4</v>
      </c>
    </row>
    <row r="45" spans="2:14">
      <c r="B45" s="22" t="s">
        <v>36</v>
      </c>
      <c r="C45" s="9">
        <f>[2]GRT!$J$4</f>
        <v>4.1817220944952256</v>
      </c>
      <c r="D45" s="20">
        <f t="shared" si="0"/>
        <v>8.7260653331226832E-4</v>
      </c>
    </row>
    <row r="46" spans="2:14">
      <c r="B46" s="22" t="s">
        <v>35</v>
      </c>
      <c r="C46" s="9">
        <f>[2]AMP!$J$4</f>
        <v>3.3667380277044296</v>
      </c>
      <c r="D46" s="20">
        <f t="shared" si="0"/>
        <v>7.0254252495475112E-4</v>
      </c>
    </row>
    <row r="47" spans="2:14">
      <c r="B47" s="22" t="s">
        <v>63</v>
      </c>
      <c r="C47" s="10">
        <f>[2]ACE!$J$4</f>
        <v>2.6210103159904956</v>
      </c>
      <c r="D47" s="20">
        <f t="shared" si="0"/>
        <v>5.4693034925082362E-4</v>
      </c>
    </row>
    <row r="48" spans="2:14">
      <c r="B48" s="22" t="s">
        <v>39</v>
      </c>
      <c r="C48" s="9">
        <f>[2]SHPING!$J$4</f>
        <v>2.2647796623448957</v>
      </c>
      <c r="D48" s="20">
        <f t="shared" si="0"/>
        <v>4.7259513789221877E-4</v>
      </c>
    </row>
    <row r="49" spans="2:4">
      <c r="B49" s="22" t="s">
        <v>61</v>
      </c>
      <c r="C49" s="10">
        <f>[2]SEI!$J$4</f>
        <v>2.3277331206627436</v>
      </c>
      <c r="D49" s="20">
        <f t="shared" si="0"/>
        <v>4.8573173515559736E-4</v>
      </c>
    </row>
    <row r="50" spans="2:4">
      <c r="B50" s="22" t="s">
        <v>49</v>
      </c>
      <c r="C50" s="9">
        <f>[2]KAVA!$J$4</f>
        <v>2.0441986335225129</v>
      </c>
      <c r="D50" s="20">
        <f t="shared" si="0"/>
        <v>4.2656614731713193E-4</v>
      </c>
    </row>
    <row r="51" spans="2:4">
      <c r="B51" s="7" t="s">
        <v>25</v>
      </c>
      <c r="C51" s="1">
        <f>[2]POLIS!J4</f>
        <v>1.9967002182186078</v>
      </c>
      <c r="D51" s="20">
        <f t="shared" si="0"/>
        <v>4.1665457821244946E-4</v>
      </c>
    </row>
    <row r="52" spans="2:4">
      <c r="B52" s="22" t="s">
        <v>62</v>
      </c>
      <c r="C52" s="10">
        <f>[2]MEME!$J$4</f>
        <v>1.4327378463229701</v>
      </c>
      <c r="D52" s="20">
        <f>C52/$C$7</f>
        <v>2.9897166214630662E-4</v>
      </c>
    </row>
    <row r="53" spans="2:4">
      <c r="B53" s="7" t="s">
        <v>27</v>
      </c>
      <c r="C53" s="1">
        <f>[2]ATLAS!O47</f>
        <v>1.3033707036183628</v>
      </c>
      <c r="D53" s="20">
        <f>C53/$C$7</f>
        <v>2.7197641679784515E-4</v>
      </c>
    </row>
    <row r="54" spans="2:4">
      <c r="B54" s="22" t="s">
        <v>42</v>
      </c>
      <c r="C54" s="9">
        <f>[2]TRX!$J$4</f>
        <v>1.1086834034351696</v>
      </c>
      <c r="D54" s="20">
        <f>C54/$C$7</f>
        <v>2.3135071134591746E-4</v>
      </c>
    </row>
  </sheetData>
  <autoFilter ref="B11:C11">
    <sortState ref="B12:C55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2024-02-04T15:54:30Z</dcterms:modified>
</cp:coreProperties>
</file>