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4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0" i="1"/>
  <c r="K2"/>
  <c r="T2"/>
  <c r="C27" i="2"/>
  <c r="Q2" i="1" l="1"/>
  <c r="C27"/>
  <c r="C53" l="1"/>
  <c r="C14"/>
  <c r="C4"/>
  <c r="C37"/>
  <c r="C22"/>
  <c r="C43" l="1"/>
  <c r="C45"/>
  <c r="C49" l="1"/>
  <c r="C48" l="1"/>
  <c r="C52"/>
  <c r="C17"/>
  <c r="C19"/>
  <c r="C47" l="1"/>
  <c r="C36" l="1"/>
  <c r="C33" l="1"/>
  <c r="C40" l="1"/>
  <c r="C55" l="1"/>
  <c r="C30" l="1"/>
  <c r="C32"/>
  <c r="C41" l="1"/>
  <c r="C42" l="1"/>
  <c r="C29" l="1"/>
  <c r="C51" l="1"/>
  <c r="C39" l="1"/>
  <c r="C34" l="1"/>
  <c r="C38"/>
  <c r="C35"/>
  <c r="C23" l="1"/>
  <c r="C20"/>
  <c r="C21" l="1"/>
  <c r="C26" l="1"/>
  <c r="C44" l="1"/>
  <c r="C16" l="1"/>
  <c r="C15" l="1"/>
  <c r="C13"/>
  <c r="C12" l="1"/>
  <c r="C28" l="1"/>
  <c r="C18" l="1"/>
  <c r="C24" l="1"/>
  <c r="C25" l="1"/>
  <c r="C31" l="1"/>
  <c r="C46" l="1"/>
  <c r="C7" s="1"/>
  <c r="D55" l="1"/>
  <c r="D52"/>
  <c r="D38"/>
  <c r="D26"/>
  <c r="D22"/>
  <c r="D31"/>
  <c r="D21"/>
  <c r="D12"/>
  <c r="D41"/>
  <c r="D18"/>
  <c r="D28"/>
  <c r="D50"/>
  <c r="N9"/>
  <c r="D14"/>
  <c r="D13"/>
  <c r="D33"/>
  <c r="D35"/>
  <c r="D20"/>
  <c r="D45"/>
  <c r="D43"/>
  <c r="D17"/>
  <c r="M9"/>
  <c r="D16"/>
  <c r="D29"/>
  <c r="D37"/>
  <c r="D54"/>
  <c r="D53"/>
  <c r="D25"/>
  <c r="D15"/>
  <c r="D30"/>
  <c r="D44"/>
  <c r="D47"/>
  <c r="D40"/>
  <c r="M8"/>
  <c r="Q3"/>
  <c r="D24"/>
  <c r="D42"/>
  <c r="D39"/>
  <c r="D32"/>
  <c r="D23"/>
  <c r="D7"/>
  <c r="E7" s="1"/>
  <c r="D49"/>
  <c r="N8"/>
  <c r="D19"/>
  <c r="D34"/>
  <c r="D51"/>
  <c r="D48"/>
  <c r="D36"/>
  <c r="D27"/>
  <c r="D46"/>
  <c r="N10" l="1"/>
  <c r="M10"/>
  <c r="N11" l="1"/>
  <c r="M11"/>
  <c r="N12" s="1"/>
  <c r="M12" l="1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N26" l="1"/>
  <c r="M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<sst xmlns="http://schemas.openxmlformats.org/spreadsheetml/2006/main" count="107" uniqueCount="67">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</sst>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1228.7139276003402</c:v>
                </c:pt>
                <c:pt idx="1">
                  <c:v>1231.231441630212</c:v>
                </c:pt>
                <c:pt idx="2">
                  <c:v>351.48</c:v>
                </c:pt>
                <c:pt idx="3">
                  <c:v>279.17420321324914</c:v>
                </c:pt>
                <c:pt idx="4">
                  <c:v>1035.9947527685481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1228.7139276003402</v>
          </cell>
        </row>
      </sheetData>
      <sheetData sheetId="1">
        <row r="4">
          <cell r="J4">
            <v>1231.231441630212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2.8987859459950505</v>
          </cell>
        </row>
      </sheetData>
      <sheetData sheetId="4">
        <row r="47">
          <cell r="M47">
            <v>117.75</v>
          </cell>
          <cell r="O47">
            <v>1.7115974262981908</v>
          </cell>
        </row>
      </sheetData>
      <sheetData sheetId="5">
        <row r="4">
          <cell r="C4">
            <v>-123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4.1782086362670183</v>
          </cell>
        </row>
      </sheetData>
      <sheetData sheetId="8">
        <row r="4">
          <cell r="J4">
            <v>41.699873644729465</v>
          </cell>
        </row>
      </sheetData>
      <sheetData sheetId="9">
        <row r="4">
          <cell r="J4">
            <v>12.227004529095181</v>
          </cell>
        </row>
      </sheetData>
      <sheetData sheetId="10">
        <row r="4">
          <cell r="J4">
            <v>21.737192978689265</v>
          </cell>
        </row>
      </sheetData>
      <sheetData sheetId="11">
        <row r="4">
          <cell r="J4">
            <v>12.701404272706588</v>
          </cell>
        </row>
      </sheetData>
      <sheetData sheetId="12">
        <row r="4">
          <cell r="J4">
            <v>54.776379132340701</v>
          </cell>
        </row>
      </sheetData>
      <sheetData sheetId="13">
        <row r="4">
          <cell r="J4">
            <v>3.6211434717520938</v>
          </cell>
        </row>
      </sheetData>
      <sheetData sheetId="14">
        <row r="4">
          <cell r="J4">
            <v>180.34503708817749</v>
          </cell>
        </row>
      </sheetData>
      <sheetData sheetId="15">
        <row r="4">
          <cell r="J4">
            <v>5.5639700054232923</v>
          </cell>
        </row>
      </sheetData>
      <sheetData sheetId="16">
        <row r="4">
          <cell r="J4">
            <v>39.417902081055566</v>
          </cell>
        </row>
      </sheetData>
      <sheetData sheetId="17">
        <row r="4">
          <cell r="J4">
            <v>5.761221799069614</v>
          </cell>
        </row>
      </sheetData>
      <sheetData sheetId="18">
        <row r="4">
          <cell r="J4">
            <v>4.2424442629441259</v>
          </cell>
        </row>
      </sheetData>
      <sheetData sheetId="19">
        <row r="4">
          <cell r="J4">
            <v>13.740975683308857</v>
          </cell>
        </row>
      </sheetData>
      <sheetData sheetId="20">
        <row r="4">
          <cell r="J4">
            <v>2.2449943140992543</v>
          </cell>
        </row>
      </sheetData>
      <sheetData sheetId="21">
        <row r="4">
          <cell r="J4">
            <v>11.534587505458395</v>
          </cell>
        </row>
      </sheetData>
      <sheetData sheetId="22">
        <row r="4">
          <cell r="J4">
            <v>7.7416225628880575</v>
          </cell>
        </row>
      </sheetData>
      <sheetData sheetId="23">
        <row r="4">
          <cell r="J4">
            <v>11.560854464486106</v>
          </cell>
        </row>
      </sheetData>
      <sheetData sheetId="24">
        <row r="4">
          <cell r="J4">
            <v>4.0173193591600604</v>
          </cell>
        </row>
      </sheetData>
      <sheetData sheetId="25">
        <row r="4">
          <cell r="J4">
            <v>20.912907726355865</v>
          </cell>
        </row>
      </sheetData>
      <sheetData sheetId="26">
        <row r="4">
          <cell r="J4">
            <v>43.784787082912977</v>
          </cell>
        </row>
      </sheetData>
      <sheetData sheetId="27">
        <row r="4">
          <cell r="J4">
            <v>1.9860202774143947</v>
          </cell>
        </row>
      </sheetData>
      <sheetData sheetId="28">
        <row r="4">
          <cell r="J4">
            <v>42.384493187142475</v>
          </cell>
        </row>
      </sheetData>
      <sheetData sheetId="29">
        <row r="4">
          <cell r="J4">
            <v>48.092230227892728</v>
          </cell>
        </row>
      </sheetData>
      <sheetData sheetId="30">
        <row r="4">
          <cell r="J4">
            <v>2.0325429688051151</v>
          </cell>
        </row>
      </sheetData>
      <sheetData sheetId="31">
        <row r="4">
          <cell r="J4">
            <v>4.4476571364650113</v>
          </cell>
        </row>
      </sheetData>
      <sheetData sheetId="32">
        <row r="4">
          <cell r="J4">
            <v>2.9860495398431439</v>
          </cell>
        </row>
      </sheetData>
      <sheetData sheetId="33">
        <row r="4">
          <cell r="J4">
            <v>279.17420321324914</v>
          </cell>
        </row>
      </sheetData>
      <sheetData sheetId="34">
        <row r="4">
          <cell r="J4">
            <v>0.94050439341696568</v>
          </cell>
        </row>
      </sheetData>
      <sheetData sheetId="35">
        <row r="4">
          <cell r="J4">
            <v>12.01787277973524</v>
          </cell>
        </row>
      </sheetData>
      <sheetData sheetId="36">
        <row r="4">
          <cell r="J4">
            <v>18.764567352744326</v>
          </cell>
        </row>
      </sheetData>
      <sheetData sheetId="37">
        <row r="4">
          <cell r="J4">
            <v>0.89726144123030571</v>
          </cell>
        </row>
      </sheetData>
      <sheetData sheetId="38">
        <row r="4">
          <cell r="J4">
            <v>0.97854589064507325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10.78+37.53</f>
        <v>48.31</v>
      </c>
      <c r="M2" t="s">
        <v>59</v>
      </c>
      <c r="N2" s="9">
        <f>351.48</f>
        <v>351.48</v>
      </c>
      <c r="P2" t="s">
        <v>8</v>
      </c>
      <c r="Q2" s="10">
        <f>N2+K2+H2</f>
        <v>430.03000000000003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0.1042094197078292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4126.5943252123507</v>
      </c>
      <c r="D7" s="20">
        <f>(C7*[1]Feuil1!$K$2-C4)/C4</f>
        <v>0.46355696962041748</v>
      </c>
      <c r="E7" s="31">
        <f>C7-C7/(1+D7)</f>
        <v>1307.0291078210462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1228.7139276003402</v>
      </c>
    </row>
    <row r="9" spans="2:20">
      <c r="M9" s="17" t="str">
        <f>IF(C13&gt;C7*Params!F8,B13,"Others")</f>
        <v>BTC</v>
      </c>
      <c r="N9" s="18">
        <f>IF(C13&gt;C7*0.1,C13,C7)</f>
        <v>1231.231441630212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351.48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279.17420321324914</v>
      </c>
    </row>
    <row r="12" spans="2:20">
      <c r="B12" s="7" t="s">
        <v>19</v>
      </c>
      <c r="C12" s="1">
        <f>[2]ETH!J4</f>
        <v>1228.7139276003402</v>
      </c>
      <c r="D12" s="20">
        <f>C12/$C$7</f>
        <v>0.29775495984503197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1035.9947527685481</v>
      </c>
    </row>
    <row r="13" spans="2:20">
      <c r="B13" s="7" t="s">
        <v>4</v>
      </c>
      <c r="C13" s="1">
        <f>[2]BTC!J4</f>
        <v>1231.231441630212</v>
      </c>
      <c r="D13" s="20">
        <f t="shared" ref="D13:D55" si="0">C13/$C$7</f>
        <v>0.29836503048233459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351.48</v>
      </c>
      <c r="D14" s="20">
        <f t="shared" si="0"/>
        <v>8.5174352577512741E-2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279.17420321324914</v>
      </c>
      <c r="D15" s="20">
        <f t="shared" si="0"/>
        <v>6.7652446839170002E-2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180.34503708817749</v>
      </c>
      <c r="D16" s="20">
        <f t="shared" si="0"/>
        <v>4.3703117601436893E-2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22</v>
      </c>
      <c r="C17" s="1">
        <f>-[2]BIGTIME!$C$4</f>
        <v>123</v>
      </c>
      <c r="D17" s="20">
        <f t="shared" si="0"/>
        <v>2.9806661451673114E-2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2.8534425901906579E-2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1.5157777835789863E-2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54.776379132340701</v>
      </c>
      <c r="D20" s="20">
        <f t="shared" si="0"/>
        <v>1.3273991775172123E-2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38</v>
      </c>
      <c r="C21" s="9">
        <f>[2]NEAR!$J$4</f>
        <v>48.092230227892728</v>
      </c>
      <c r="D21" s="20">
        <f t="shared" si="0"/>
        <v>1.1654218088282266E-2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1.1706990363661206E-2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43.784787082912977</v>
      </c>
      <c r="D23" s="20">
        <f t="shared" si="0"/>
        <v>1.0610392888731522E-2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41.699873644729465</v>
      </c>
      <c r="D24" s="20">
        <f t="shared" si="0"/>
        <v>1.0105154604113801E-2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57</v>
      </c>
      <c r="C25" s="9">
        <f>[2]MINA!$J$4</f>
        <v>42.384493187142475</v>
      </c>
      <c r="D25" s="20">
        <f t="shared" si="0"/>
        <v>1.0271058855527654E-2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39.417902081055566</v>
      </c>
      <c r="D26" s="20">
        <f t="shared" si="0"/>
        <v>9.5521631094733685E-3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7.3280767666552438E-3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21.737192978689265</v>
      </c>
      <c r="D28" s="20">
        <f t="shared" si="0"/>
        <v>5.2675866018331444E-3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20.912907726355865</v>
      </c>
      <c r="D29" s="20">
        <f t="shared" si="0"/>
        <v>5.0678370778013673E-3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18.764567352744326</v>
      </c>
      <c r="D30" s="20">
        <f t="shared" si="0"/>
        <v>4.5472285070761636E-3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13.740975683308857</v>
      </c>
      <c r="D31" s="20">
        <f t="shared" si="0"/>
        <v>3.3298586195777214E-3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12.701404272706588</v>
      </c>
      <c r="D32" s="20">
        <f t="shared" si="0"/>
        <v>3.0779386757512168E-3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12.227004529095181</v>
      </c>
      <c r="D33" s="20">
        <f t="shared" si="0"/>
        <v>2.9629771102993E-3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12.01787277973524</v>
      </c>
      <c r="D34" s="20">
        <f t="shared" si="0"/>
        <v>2.912298091990618E-3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11.534587505458395</v>
      </c>
      <c r="D35" s="20">
        <f t="shared" si="0"/>
        <v>2.7951832907308709E-3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11.560854464486106</v>
      </c>
      <c r="D36" s="20">
        <f t="shared" si="0"/>
        <v>2.8015485781707401E-3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2.5444710995330706E-3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7.7416225628880575</v>
      </c>
      <c r="D38" s="20">
        <f t="shared" si="0"/>
        <v>1.8760318928344576E-3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5.761221799069614</v>
      </c>
      <c r="D39" s="20">
        <f t="shared" si="0"/>
        <v>1.3961202253078625E-3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5.5639700054232923</v>
      </c>
      <c r="D40" s="20">
        <f t="shared" si="0"/>
        <v>1.348320083568422E-3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4.4476571364650113</v>
      </c>
      <c r="D41" s="20">
        <f t="shared" si="0"/>
        <v>1.0778033375587843E-3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4.2424442629441259</v>
      </c>
      <c r="D42" s="20">
        <f t="shared" si="0"/>
        <v>1.0280739827086866E-3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4.1782086362670183</v>
      </c>
      <c r="D43" s="20">
        <f t="shared" si="0"/>
        <v>1.0125077259810393E-3</v>
      </c>
    </row>
    <row r="44" spans="2:14">
      <c r="B44" s="22" t="s">
        <v>23</v>
      </c>
      <c r="C44" s="9">
        <f>[2]LUNA!J4</f>
        <v>4.0173193591600604</v>
      </c>
      <c r="D44" s="20">
        <f t="shared" si="0"/>
        <v>9.7351933399785623E-4</v>
      </c>
    </row>
    <row r="45" spans="2:14">
      <c r="B45" s="22" t="s">
        <v>36</v>
      </c>
      <c r="C45" s="9">
        <f>[2]AMP!$J$4</f>
        <v>3.6211434717520938</v>
      </c>
      <c r="D45" s="20">
        <f t="shared" si="0"/>
        <v>8.7751380106057628E-4</v>
      </c>
    </row>
    <row r="46" spans="2:14">
      <c r="B46" s="22" t="s">
        <v>62</v>
      </c>
      <c r="C46" s="10">
        <f>[2]SEI!$J$4</f>
        <v>2.0325429688051151</v>
      </c>
      <c r="D46" s="20">
        <f t="shared" si="0"/>
        <v>4.925473183508346E-4</v>
      </c>
    </row>
    <row r="47" spans="2:14">
      <c r="B47" s="7" t="s">
        <v>25</v>
      </c>
      <c r="C47" s="1">
        <f>[2]POLIS!J4</f>
        <v>2.8987859459950505</v>
      </c>
      <c r="D47" s="20">
        <f t="shared" si="0"/>
        <v>7.0246448222067038E-4</v>
      </c>
    </row>
    <row r="48" spans="2:14">
      <c r="B48" s="22" t="s">
        <v>40</v>
      </c>
      <c r="C48" s="9">
        <f>[2]SHPING!$J$4</f>
        <v>2.9860495398431439</v>
      </c>
      <c r="D48" s="20">
        <f t="shared" si="0"/>
        <v>7.2361111960999084E-4</v>
      </c>
    </row>
    <row r="49" spans="2:4">
      <c r="B49" s="22" t="s">
        <v>50</v>
      </c>
      <c r="C49" s="9">
        <f>[2]KAVA!$J$4</f>
        <v>2.2449943140992543</v>
      </c>
      <c r="D49" s="20">
        <f t="shared" si="0"/>
        <v>5.440307762706306E-4</v>
      </c>
    </row>
    <row r="50" spans="2:4">
      <c r="B50" s="22" t="s">
        <v>63</v>
      </c>
      <c r="C50" s="10">
        <f>[2]MEME!$J$4</f>
        <v>1.9860202774143947</v>
      </c>
      <c r="D50" s="20">
        <f t="shared" si="0"/>
        <v>4.8127344752072181E-4</v>
      </c>
    </row>
    <row r="51" spans="2:4">
      <c r="B51" s="7" t="s">
        <v>28</v>
      </c>
      <c r="C51" s="1">
        <f>[2]ATLAS!O47</f>
        <v>1.7115974262981908</v>
      </c>
      <c r="D51" s="20">
        <f t="shared" si="0"/>
        <v>4.1477239859532682E-4</v>
      </c>
    </row>
    <row r="52" spans="2:4">
      <c r="B52" s="7" t="s">
        <v>27</v>
      </c>
      <c r="C52" s="1">
        <f>[2]Ayman!$E$9</f>
        <v>1.6967935999999999</v>
      </c>
      <c r="D52" s="20">
        <f t="shared" si="0"/>
        <v>4.1118497876882639E-4</v>
      </c>
    </row>
    <row r="53" spans="2:4">
      <c r="B53" s="22" t="s">
        <v>65</v>
      </c>
      <c r="C53" s="10">
        <f>[2]DYDX!$J$4</f>
        <v>0.97854589064507325</v>
      </c>
      <c r="D53" s="20">
        <f t="shared" si="0"/>
        <v>2.3713159412507023E-4</v>
      </c>
    </row>
    <row r="54" spans="2:4">
      <c r="B54" s="22" t="s">
        <v>66</v>
      </c>
      <c r="C54" s="10">
        <f>[2]TIA!$J$4</f>
        <v>0.89726144123030571</v>
      </c>
      <c r="D54" s="20">
        <f t="shared" si="0"/>
        <v>2.1743388627960987E-4</v>
      </c>
    </row>
    <row r="55" spans="2:4">
      <c r="B55" s="22" t="s">
        <v>43</v>
      </c>
      <c r="C55" s="9">
        <f>[2]TRX!$J$4</f>
        <v>0.94050439341696568</v>
      </c>
      <c r="D55" s="20">
        <f t="shared" si="0"/>
        <v>2.2791297600317624E-4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2023-12-19T21:28:54Z</dcterms:modified>
</cp:coreProperties>
</file>