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18" l="1"/>
  <c r="T2"/>
  <c r="C25" i="2" l="1"/>
  <c r="C26" i="1" l="1"/>
  <c r="C4"/>
  <c r="C38"/>
  <c r="C28"/>
  <c r="Q2" l="1"/>
  <c r="C44" l="1"/>
  <c r="C43" l="1"/>
  <c r="C45" l="1"/>
  <c r="C36"/>
  <c r="C46"/>
  <c r="C27"/>
  <c r="C17"/>
  <c r="C16" l="1"/>
  <c r="C48" l="1"/>
  <c r="C50" l="1"/>
  <c r="C39" l="1"/>
  <c r="C30" l="1"/>
  <c r="C24"/>
  <c r="C47"/>
  <c r="C31"/>
  <c r="C35"/>
  <c r="C37"/>
  <c r="C40"/>
  <c r="C15"/>
  <c r="C32"/>
  <c r="C29"/>
  <c r="C13"/>
  <c r="C12"/>
  <c r="C33" l="1"/>
  <c r="C49"/>
  <c r="C42"/>
  <c r="C34"/>
  <c r="C41"/>
  <c r="C19"/>
  <c r="C21"/>
  <c r="C25"/>
  <c r="C20" l="1"/>
  <c r="C22"/>
  <c r="C23"/>
  <c r="C14" l="1"/>
  <c r="C7" s="1"/>
  <c r="D14" l="1"/>
  <c r="D34"/>
  <c r="D44"/>
  <c r="M9"/>
  <c r="D25"/>
  <c r="D38"/>
  <c r="D31"/>
  <c r="N9"/>
  <c r="D48"/>
  <c r="D43"/>
  <c r="D36"/>
  <c r="D13"/>
  <c r="Q3"/>
  <c r="D12"/>
  <c r="D20"/>
  <c r="D15"/>
  <c r="D37"/>
  <c r="D39"/>
  <c r="D47"/>
  <c r="N8"/>
  <c r="D26"/>
  <c r="D22"/>
  <c r="D19"/>
  <c r="D45"/>
  <c r="D29"/>
  <c r="D46"/>
  <c r="D16"/>
  <c r="D41"/>
  <c r="D30"/>
  <c r="D28"/>
  <c r="D40"/>
  <c r="D27"/>
  <c r="D49"/>
  <c r="D7"/>
  <c r="E7" s="1"/>
  <c r="D24"/>
  <c r="D32"/>
  <c r="D35"/>
  <c r="D33"/>
  <c r="M8"/>
  <c r="D50"/>
  <c r="D42"/>
  <c r="D21"/>
  <c r="D18"/>
  <c r="D17"/>
  <c r="D23"/>
  <c r="N10" l="1"/>
  <c r="M10"/>
  <c r="N11" l="1"/>
  <c r="M11"/>
  <c r="M12" l="1"/>
  <c r="N12"/>
  <c r="M13" l="1"/>
  <c r="N13"/>
  <c r="M14" l="1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M26" l="1"/>
  <c r="N26"/>
  <c r="N27" l="1"/>
  <c r="M27"/>
  <c r="N28" l="1"/>
  <c r="M28"/>
  <c r="N29" l="1"/>
  <c r="M29"/>
  <c r="M30" l="1"/>
  <c r="N30"/>
  <c r="M31" l="1"/>
  <c r="N31"/>
  <c r="N32" l="1"/>
  <c r="M32"/>
  <c r="N33" l="1"/>
  <c r="M33"/>
  <c r="N34" l="1"/>
  <c r="M34"/>
  <c r="M35" l="1"/>
  <c r="N35"/>
  <c r="N36" l="1"/>
  <c r="M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<sst xmlns="http://schemas.openxmlformats.org/spreadsheetml/2006/main" count="97" uniqueCount="60">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</sst>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975.29444450713186</c:v>
                </c:pt>
                <c:pt idx="1">
                  <c:v>877.02200372025072</c:v>
                </c:pt>
                <c:pt idx="2">
                  <c:v>206.01249089119892</c:v>
                </c:pt>
                <c:pt idx="3">
                  <c:v>725.81483469186628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0.89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975.29444450713186</v>
          </cell>
        </row>
      </sheetData>
      <sheetData sheetId="1">
        <row r="4">
          <cell r="J4">
            <v>877.02200372025072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0.74027116473130072</v>
          </cell>
        </row>
      </sheetData>
      <sheetData sheetId="4">
        <row r="46">
          <cell r="M46">
            <v>79.390000000000015</v>
          </cell>
          <cell r="O46">
            <v>0.8627471330476606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32.025392212862037</v>
          </cell>
        </row>
      </sheetData>
      <sheetData sheetId="8">
        <row r="4">
          <cell r="J4">
            <v>7.3159850857408637</v>
          </cell>
        </row>
      </sheetData>
      <sheetData sheetId="9">
        <row r="4">
          <cell r="J4">
            <v>18.838283415243545</v>
          </cell>
        </row>
      </sheetData>
      <sheetData sheetId="10">
        <row r="4">
          <cell r="J4">
            <v>11.304436757035447</v>
          </cell>
        </row>
      </sheetData>
      <sheetData sheetId="11">
        <row r="4">
          <cell r="J4">
            <v>37.355495635652538</v>
          </cell>
        </row>
      </sheetData>
      <sheetData sheetId="12">
        <row r="4">
          <cell r="J4">
            <v>1.9582965140180237</v>
          </cell>
        </row>
      </sheetData>
      <sheetData sheetId="13">
        <row r="4">
          <cell r="J4">
            <v>140.21917438649797</v>
          </cell>
        </row>
      </sheetData>
      <sheetData sheetId="14">
        <row r="4">
          <cell r="J4">
            <v>4.3307975592649939</v>
          </cell>
        </row>
      </sheetData>
      <sheetData sheetId="15">
        <row r="4">
          <cell r="J4">
            <v>31.143271499077343</v>
          </cell>
        </row>
      </sheetData>
      <sheetData sheetId="16">
        <row r="4">
          <cell r="J4">
            <v>4.4234916894377578</v>
          </cell>
        </row>
      </sheetData>
      <sheetData sheetId="17">
        <row r="4">
          <cell r="J4">
            <v>6.2095738075466214</v>
          </cell>
        </row>
      </sheetData>
      <sheetData sheetId="18">
        <row r="4">
          <cell r="J4">
            <v>9.0302443406165214</v>
          </cell>
        </row>
      </sheetData>
      <sheetData sheetId="19">
        <row r="4">
          <cell r="J4">
            <v>8.2469341539923526</v>
          </cell>
        </row>
      </sheetData>
      <sheetData sheetId="20">
        <row r="4">
          <cell r="J4">
            <v>12.020720097913467</v>
          </cell>
        </row>
      </sheetData>
      <sheetData sheetId="21">
        <row r="4">
          <cell r="J4">
            <v>1.4824389853762845</v>
          </cell>
        </row>
      </sheetData>
      <sheetData sheetId="22">
        <row r="4">
          <cell r="J4">
            <v>29.854569563773143</v>
          </cell>
        </row>
      </sheetData>
      <sheetData sheetId="23">
        <row r="4">
          <cell r="J4">
            <v>37.028125663798249</v>
          </cell>
        </row>
      </sheetData>
      <sheetData sheetId="24">
        <row r="4">
          <cell r="J4">
            <v>25.067813032165073</v>
          </cell>
        </row>
      </sheetData>
      <sheetData sheetId="25">
        <row r="4">
          <cell r="J4">
            <v>31.341653696297445</v>
          </cell>
        </row>
      </sheetData>
      <sheetData sheetId="26">
        <row r="4">
          <cell r="J4">
            <v>3.4261108305951278</v>
          </cell>
        </row>
      </sheetData>
      <sheetData sheetId="27">
        <row r="4">
          <cell r="J4">
            <v>206.01249089119892</v>
          </cell>
        </row>
      </sheetData>
      <sheetData sheetId="28">
        <row r="4">
          <cell r="J4">
            <v>0.74996639947086829</v>
          </cell>
        </row>
      </sheetData>
      <sheetData sheetId="29">
        <row r="4">
          <cell r="J4">
            <v>9.6137608928278979</v>
          </cell>
        </row>
      </sheetData>
      <sheetData sheetId="30">
        <row r="4">
          <cell r="J4">
            <v>17.763823550121199</v>
          </cell>
        </row>
      </sheetData>
      <sheetData sheetId="31">
        <row r="4">
          <cell r="J4">
            <v>4.8089102340380832</v>
          </cell>
        </row>
      </sheetData>
      <sheetData sheetId="32">
        <row r="4">
          <cell r="J4">
            <v>2.6549940694887737</v>
          </cell>
        </row>
      </sheetData>
      <sheetData sheetId="33">
        <row r="4">
          <cell r="J4">
            <v>1.7175348966047257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28" sqref="H28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13.11+24.42</f>
        <v>37.53</v>
      </c>
      <c r="J2" t="s">
        <v>6</v>
      </c>
      <c r="K2" s="9">
        <v>19.149999999999999</v>
      </c>
      <c r="M2" t="s">
        <v>7</v>
      </c>
      <c r="N2" s="9">
        <f>23.34</f>
        <v>23.34</v>
      </c>
      <c r="P2" t="s">
        <v>8</v>
      </c>
      <c r="Q2" s="10">
        <f>N2+K2+H2</f>
        <v>80.02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2.8495251144753906E-2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2808.1872166524845</v>
      </c>
      <c r="D7" s="20">
        <f>(C7*[1]Feuil1!$K$2-C4)/C4</f>
        <v>4.3979374611825932E-2</v>
      </c>
      <c r="E7" s="31">
        <f>C7-C7/(1+D7)</f>
        <v>118.2995762030464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975.29444450713186</v>
      </c>
    </row>
    <row r="9" spans="2:20">
      <c r="M9" s="17" t="str">
        <f>IF(C13&gt;C7*[2]Params!F8,B13,"Others")</f>
        <v>BTC</v>
      </c>
      <c r="N9" s="18">
        <f>IF(C13&gt;C7*0.1,C13,C7)</f>
        <v>877.02200372025072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206.01249089119892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725.81483469186628</v>
      </c>
    </row>
    <row r="12" spans="2:20">
      <c r="B12" s="7" t="s">
        <v>19</v>
      </c>
      <c r="C12" s="1">
        <f>[2]ETH!J4</f>
        <v>975.29444450713186</v>
      </c>
      <c r="D12" s="20">
        <f>C12/$C$7</f>
        <v>0.34730392572249408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877.02200372025072</v>
      </c>
      <c r="D13" s="20">
        <f t="shared" ref="D13:D50" si="0">C13/$C$7</f>
        <v>0.31230895095580907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206.01249089119892</v>
      </c>
      <c r="D14" s="20">
        <f t="shared" si="0"/>
        <v>7.3361380491140216E-2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140.21917438649797</v>
      </c>
      <c r="D15" s="20">
        <f t="shared" si="0"/>
        <v>4.9932274299591406E-2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2.8270907127993166E-2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2.4624426601596264E-2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37.53</v>
      </c>
      <c r="D18" s="20">
        <f>C18/$C$7</f>
        <v>1.3364493569890204E-2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37.355495635652538</v>
      </c>
      <c r="D19" s="20">
        <f>C19/$C$7</f>
        <v>1.3302352284112442E-2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37.028125663798249</v>
      </c>
      <c r="D20" s="20">
        <f t="shared" si="0"/>
        <v>1.3185775308790785E-2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29.854569563773143</v>
      </c>
      <c r="D21" s="20">
        <f t="shared" si="0"/>
        <v>1.0631260404126991E-2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42</v>
      </c>
      <c r="C22" s="1">
        <f>[2]DOT!$J$4</f>
        <v>31.143271499077343</v>
      </c>
      <c r="D22" s="20">
        <f t="shared" si="0"/>
        <v>1.1090169243132535E-2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32.025392212862037</v>
      </c>
      <c r="D23" s="20">
        <f t="shared" si="0"/>
        <v>1.1404293852971131E-2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31.341653696297445</v>
      </c>
      <c r="D24" s="20">
        <f t="shared" si="0"/>
        <v>1.1160813463732822E-2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25.067813032165073</v>
      </c>
      <c r="D25" s="20">
        <f t="shared" si="0"/>
        <v>8.9266886778465223E-3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7</v>
      </c>
      <c r="C26" s="1">
        <f>$N$2</f>
        <v>23.34</v>
      </c>
      <c r="D26" s="20">
        <f t="shared" si="0"/>
        <v>8.3114116685648106E-3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22.666666666666668</v>
      </c>
      <c r="D27" s="20">
        <f t="shared" si="0"/>
        <v>8.0716365818681406E-3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19.149999999999999</v>
      </c>
      <c r="D28" s="20">
        <f t="shared" si="0"/>
        <v>6.8193459062988919E-3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18.838283415243545</v>
      </c>
      <c r="D29" s="20">
        <f t="shared" si="0"/>
        <v>6.7083431273858686E-3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17.763823550121199</v>
      </c>
      <c r="D30" s="20">
        <f t="shared" si="0"/>
        <v>6.3257262353386343E-3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12.020720097913467</v>
      </c>
      <c r="D31" s="20">
        <f t="shared" si="0"/>
        <v>4.280597827178643E-3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11.304436757035447</v>
      </c>
      <c r="D32" s="20">
        <f t="shared" si="0"/>
        <v>4.0255281734780362E-3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9.6137608928278979</v>
      </c>
      <c r="D33" s="20">
        <f t="shared" si="0"/>
        <v>3.4234757696418958E-3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9.0302443406165214</v>
      </c>
      <c r="D34" s="20">
        <f t="shared" si="0"/>
        <v>3.2156845836585905E-3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8.2469341539923526</v>
      </c>
      <c r="D35" s="20">
        <f t="shared" si="0"/>
        <v>2.9367465620127554E-3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7.3159850857408637</v>
      </c>
      <c r="D36" s="20">
        <f t="shared" si="0"/>
        <v>2.6052340963441624E-3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6.2095738075466214</v>
      </c>
      <c r="D37" s="20">
        <f t="shared" si="0"/>
        <v>2.2112392545354503E-3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1.922948715092116E-3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4.8089102340380832</v>
      </c>
      <c r="D39" s="20">
        <f t="shared" si="0"/>
        <v>1.7124606954697884E-3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4.4234916894377578</v>
      </c>
      <c r="D40" s="20">
        <f t="shared" si="0"/>
        <v>1.5752125297083313E-3</v>
      </c>
    </row>
    <row r="41" spans="2:14">
      <c r="B41" s="22" t="s">
        <v>51</v>
      </c>
      <c r="C41" s="9">
        <f>[2]DOGE!$J$4</f>
        <v>4.3307975592649939</v>
      </c>
      <c r="D41" s="20">
        <f t="shared" si="0"/>
        <v>1.5422040003542021E-3</v>
      </c>
    </row>
    <row r="42" spans="2:14">
      <c r="B42" s="22" t="s">
        <v>56</v>
      </c>
      <c r="C42" s="9">
        <f>[2]SHIB!$J$4</f>
        <v>3.4261108305951278</v>
      </c>
      <c r="D42" s="20">
        <f t="shared" si="0"/>
        <v>1.2200435961955709E-3</v>
      </c>
    </row>
    <row r="43" spans="2:14">
      <c r="B43" s="22" t="s">
        <v>50</v>
      </c>
      <c r="C43" s="9">
        <f>[2]KAVA!$J$4</f>
        <v>2.6549940694887737</v>
      </c>
      <c r="D43" s="20">
        <f t="shared" si="0"/>
        <v>9.4544767305567129E-4</v>
      </c>
    </row>
    <row r="44" spans="2:14">
      <c r="B44" s="22" t="s">
        <v>36</v>
      </c>
      <c r="C44" s="9">
        <f>[2]AMP!$J$4</f>
        <v>1.9582965140180237</v>
      </c>
      <c r="D44" s="20">
        <f t="shared" si="0"/>
        <v>6.9735254914820894E-4</v>
      </c>
    </row>
    <row r="45" spans="2:14">
      <c r="B45" s="22" t="s">
        <v>40</v>
      </c>
      <c r="C45" s="9">
        <f>[2]SHPING!$J$4</f>
        <v>1.7175348966047257</v>
      </c>
      <c r="D45" s="20">
        <f t="shared" si="0"/>
        <v>6.1161694862072727E-4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6.0423093942528244E-4</v>
      </c>
    </row>
    <row r="47" spans="2:14">
      <c r="B47" s="22" t="s">
        <v>23</v>
      </c>
      <c r="C47" s="9">
        <f>[2]LUNA!J4</f>
        <v>1.4824389853762845</v>
      </c>
      <c r="D47" s="20">
        <f t="shared" si="0"/>
        <v>5.2789891520959003E-4</v>
      </c>
    </row>
    <row r="48" spans="2:14">
      <c r="B48" s="7" t="s">
        <v>28</v>
      </c>
      <c r="C48" s="1">
        <f>[2]ATLAS!O46</f>
        <v>0.8627471330476606</v>
      </c>
      <c r="D48" s="20">
        <f t="shared" si="0"/>
        <v>3.0722564647100103E-4</v>
      </c>
    </row>
    <row r="49" spans="2:4">
      <c r="B49" s="22" t="s">
        <v>43</v>
      </c>
      <c r="C49" s="9">
        <f>[2]TRX!$J$4</f>
        <v>0.74996639947086829</v>
      </c>
      <c r="D49" s="20">
        <f t="shared" si="0"/>
        <v>2.6706424522680866E-4</v>
      </c>
    </row>
    <row r="50" spans="2:4">
      <c r="B50" s="7" t="s">
        <v>25</v>
      </c>
      <c r="C50" s="1">
        <f>[2]POLIS!J4</f>
        <v>0.74027116473130072</v>
      </c>
      <c r="D50" s="20">
        <f t="shared" si="0"/>
        <v>2.6361175648885162E-4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2023-07-20T07:40:33Z</dcterms:modified>
</cp:coreProperties>
</file>