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0" l="1"/>
  <c r="C32"/>
  <c r="C41" l="1"/>
  <c r="C42" l="1"/>
  <c r="C29" l="1"/>
  <c r="C39" l="1"/>
  <c r="C34" l="1"/>
  <c r="C38"/>
  <c r="C35"/>
  <c r="C23" l="1"/>
  <c r="C20"/>
  <c r="C26" l="1"/>
  <c r="C44" l="1"/>
  <c r="C16" l="1"/>
  <c r="C15" l="1"/>
  <c r="C12"/>
  <c r="C13" l="1"/>
  <c r="C28" l="1"/>
  <c r="C24" l="1"/>
  <c r="C22" l="1"/>
  <c r="C31" l="1"/>
  <c r="C49" l="1"/>
  <c r="C25" l="1"/>
  <c r="C17" l="1"/>
  <c r="C52" l="1"/>
  <c r="C33" l="1"/>
  <c r="C7" l="1"/>
  <c r="D52" l="1"/>
  <c r="D41"/>
  <c r="D37"/>
  <c r="D7"/>
  <c r="E7" s="1"/>
  <c r="D12"/>
  <c r="D29"/>
  <c r="D23"/>
  <c r="D22"/>
  <c r="D16"/>
  <c r="D32"/>
  <c r="D31"/>
  <c r="M9"/>
  <c r="D39"/>
  <c r="D53"/>
  <c r="D20"/>
  <c r="D46"/>
  <c r="N9"/>
  <c r="D15"/>
  <c r="D34"/>
  <c r="D50"/>
  <c r="D25"/>
  <c r="D19"/>
  <c r="D28"/>
  <c r="Q3"/>
  <c r="D54"/>
  <c r="D21"/>
  <c r="D35"/>
  <c r="D40"/>
  <c r="D27"/>
  <c r="D47"/>
  <c r="D36"/>
  <c r="D13"/>
  <c r="D44"/>
  <c r="D48"/>
  <c r="D14"/>
  <c r="D30"/>
  <c r="D51"/>
  <c r="N8"/>
  <c r="M8"/>
  <c r="D38"/>
  <c r="D17"/>
  <c r="D42"/>
  <c r="D26"/>
  <c r="D43"/>
  <c r="D24"/>
  <c r="D55"/>
  <c r="D45"/>
  <c r="D18"/>
  <c r="D49"/>
  <c r="D33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<sst xmlns="http://schemas.openxmlformats.org/spreadsheetml/2006/main" count="107" uniqueCount="67">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</sst>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1274.2594202472117</c:v>
                </c:pt>
                <c:pt idx="1">
                  <c:v>1316.4246755908564</c:v>
                </c:pt>
                <c:pt idx="2">
                  <c:v>363.44</c:v>
                </c:pt>
                <c:pt idx="3">
                  <c:v>363.83501845115694</c:v>
                </c:pt>
                <c:pt idx="4">
                  <c:v>1066.271199589142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1316.4246755908564</v>
          </cell>
        </row>
      </sheetData>
      <sheetData sheetId="1">
        <row r="4">
          <cell r="J4">
            <v>1274.2594202472117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3.168476379130186</v>
          </cell>
        </row>
      </sheetData>
      <sheetData sheetId="4">
        <row r="47">
          <cell r="M47">
            <v>111.01</v>
          </cell>
          <cell r="O47">
            <v>1.9112681945387209</v>
          </cell>
        </row>
      </sheetData>
      <sheetData sheetId="5">
        <row r="4">
          <cell r="C4">
            <v>-100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4.1236397255703778</v>
          </cell>
        </row>
      </sheetData>
      <sheetData sheetId="8">
        <row r="4">
          <cell r="J4">
            <v>44.908574641653459</v>
          </cell>
        </row>
      </sheetData>
      <sheetData sheetId="9">
        <row r="4">
          <cell r="J4">
            <v>11.796549283266069</v>
          </cell>
        </row>
      </sheetData>
      <sheetData sheetId="10">
        <row r="4">
          <cell r="J4">
            <v>23.54937731211507</v>
          </cell>
        </row>
      </sheetData>
      <sheetData sheetId="11">
        <row r="4">
          <cell r="J4">
            <v>13.897330656478482</v>
          </cell>
        </row>
      </sheetData>
      <sheetData sheetId="12">
        <row r="4">
          <cell r="J4">
            <v>61.666961182631319</v>
          </cell>
        </row>
      </sheetData>
      <sheetData sheetId="13">
        <row r="4">
          <cell r="J4">
            <v>3.686648762411084</v>
          </cell>
        </row>
      </sheetData>
      <sheetData sheetId="14">
        <row r="4">
          <cell r="J4">
            <v>193.36151166389661</v>
          </cell>
        </row>
      </sheetData>
      <sheetData sheetId="15">
        <row r="4">
          <cell r="J4">
            <v>5.7713993561599413</v>
          </cell>
        </row>
      </sheetData>
      <sheetData sheetId="16">
        <row r="4">
          <cell r="J4">
            <v>47.514567755417836</v>
          </cell>
        </row>
      </sheetData>
      <sheetData sheetId="17">
        <row r="4">
          <cell r="J4">
            <v>6.0777812163230713</v>
          </cell>
        </row>
      </sheetData>
      <sheetData sheetId="18">
        <row r="4">
          <cell r="J4">
            <v>5.0103839184753554</v>
          </cell>
        </row>
      </sheetData>
      <sheetData sheetId="19">
        <row r="4">
          <cell r="J4">
            <v>13.697368551567866</v>
          </cell>
        </row>
      </sheetData>
      <sheetData sheetId="20">
        <row r="4">
          <cell r="J4">
            <v>2.4582836815324902</v>
          </cell>
        </row>
      </sheetData>
      <sheetData sheetId="21">
        <row r="4">
          <cell r="J4">
            <v>13.383623812204945</v>
          </cell>
        </row>
      </sheetData>
      <sheetData sheetId="22">
        <row r="4">
          <cell r="J4">
            <v>8.549950745165404</v>
          </cell>
        </row>
      </sheetData>
      <sheetData sheetId="23">
        <row r="4">
          <cell r="J4">
            <v>11.912661158003203</v>
          </cell>
        </row>
      </sheetData>
      <sheetData sheetId="24">
        <row r="4">
          <cell r="J4">
            <v>4.0700073180574314</v>
          </cell>
        </row>
      </sheetData>
      <sheetData sheetId="25">
        <row r="4">
          <cell r="J4">
            <v>20.721748252900611</v>
          </cell>
        </row>
      </sheetData>
      <sheetData sheetId="26">
        <row r="4">
          <cell r="J4">
            <v>49.491075371176542</v>
          </cell>
        </row>
      </sheetData>
      <sheetData sheetId="27">
        <row r="4">
          <cell r="J4">
            <v>2.0391222917616791</v>
          </cell>
        </row>
      </sheetData>
      <sheetData sheetId="28">
        <row r="4">
          <cell r="J4">
            <v>48.429979819943561</v>
          </cell>
        </row>
      </sheetData>
      <sheetData sheetId="29">
        <row r="4">
          <cell r="J4">
            <v>50.708950941102408</v>
          </cell>
        </row>
      </sheetData>
      <sheetData sheetId="30">
        <row r="4">
          <cell r="J4">
            <v>1.9720037319992447</v>
          </cell>
        </row>
      </sheetData>
      <sheetData sheetId="31">
        <row r="4">
          <cell r="J4">
            <v>4.7712378631348979</v>
          </cell>
        </row>
      </sheetData>
      <sheetData sheetId="32">
        <row r="4">
          <cell r="J4">
            <v>2.9008966284093125</v>
          </cell>
        </row>
      </sheetData>
      <sheetData sheetId="33">
        <row r="4">
          <cell r="J4">
            <v>363.83501845115694</v>
          </cell>
        </row>
      </sheetData>
      <sheetData sheetId="34">
        <row r="4">
          <cell r="J4">
            <v>0.97909213958682162</v>
          </cell>
        </row>
      </sheetData>
      <sheetData sheetId="35">
        <row r="4">
          <cell r="J4">
            <v>13.172486161601737</v>
          </cell>
        </row>
      </sheetData>
      <sheetData sheetId="36">
        <row r="4">
          <cell r="J4">
            <v>19.195322636577586</v>
          </cell>
        </row>
      </sheetData>
      <sheetData sheetId="37">
        <row r="4">
          <cell r="J4">
            <v>5.7910606600116363</v>
          </cell>
        </row>
      </sheetData>
      <sheetData sheetId="38">
        <row r="4">
          <cell r="J4">
            <v>4.2850641763371273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11.78+37.53</f>
        <v>49.31</v>
      </c>
      <c r="M2" t="s">
        <v>59</v>
      </c>
      <c r="N2" s="9">
        <f>363.44</f>
        <v>363.44</v>
      </c>
      <c r="P2" t="s">
        <v>8</v>
      </c>
      <c r="Q2" s="10">
        <f>N2+K2+H2</f>
        <v>438.98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0.10012703908606262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4384.2303138783691</v>
      </c>
      <c r="D7" s="20">
        <f>(C7*[1]Feuil1!$K$2-C4)/C4</f>
        <v>0.55493133722748633</v>
      </c>
      <c r="E7" s="31">
        <f>C7-C7/(1+D7)</f>
        <v>1564.6650964870646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1274.2594202472117</v>
      </c>
    </row>
    <row r="9" spans="2:20">
      <c r="M9" s="17" t="str">
        <f>IF(C13&gt;C7*Params!F8,B13,"Others")</f>
        <v>ETH</v>
      </c>
      <c r="N9" s="18">
        <f>IF(C13&gt;C7*0.1,C13,C7)</f>
        <v>1316.4246755908564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363.44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363.83501845115694</v>
      </c>
    </row>
    <row r="12" spans="2:20">
      <c r="B12" s="7" t="s">
        <v>4</v>
      </c>
      <c r="C12" s="1">
        <f>[2]BTC!J4</f>
        <v>1274.2594202472117</v>
      </c>
      <c r="D12" s="20">
        <f>C12/$C$7</f>
        <v>0.29064609498582178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1066.271199589142</v>
      </c>
    </row>
    <row r="13" spans="2:20">
      <c r="B13" s="7" t="s">
        <v>19</v>
      </c>
      <c r="C13" s="1">
        <f>[2]ETH!J4</f>
        <v>1316.4246755908564</v>
      </c>
      <c r="D13" s="20">
        <f t="shared" ref="D13:D55" si="0">C13/$C$7</f>
        <v>0.30026357680701393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363.44</v>
      </c>
      <c r="D14" s="20">
        <f t="shared" si="0"/>
        <v>8.2897104846322373E-2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363.83501845115694</v>
      </c>
      <c r="D15" s="20">
        <f t="shared" si="0"/>
        <v>8.2987204686631053E-2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193.36151166389661</v>
      </c>
      <c r="D16" s="20">
        <f t="shared" si="0"/>
        <v>4.4103867228828482E-2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111.01</v>
      </c>
      <c r="D17" s="20">
        <f t="shared" si="0"/>
        <v>2.5320293883420227E-2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100</v>
      </c>
      <c r="D18" s="20">
        <f>C18/$C$7</f>
        <v>2.280902070391877E-2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1.4267042450301189E-2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61.666961182631319</v>
      </c>
      <c r="D20" s="20">
        <f t="shared" si="0"/>
        <v>1.4065629943623927E-2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49.31</v>
      </c>
      <c r="D21" s="20">
        <f t="shared" si="0"/>
        <v>1.1247128109102346E-2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48.429979819943561</v>
      </c>
      <c r="D22" s="20">
        <f t="shared" si="0"/>
        <v>1.1046404124034608E-2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49.491075371176542</v>
      </c>
      <c r="D23" s="20">
        <f t="shared" si="0"/>
        <v>1.12884296280037E-2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44.908574641653459</v>
      </c>
      <c r="D24" s="20">
        <f t="shared" si="0"/>
        <v>1.0243206087849552E-2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50.708950941102408</v>
      </c>
      <c r="D25" s="20">
        <f t="shared" si="0"/>
        <v>1.1566215118896059E-2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47.514567755417836</v>
      </c>
      <c r="D26" s="20">
        <f t="shared" si="0"/>
        <v>1.0837607596710765E-2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5.9828061306378931E-3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23.54937731211507</v>
      </c>
      <c r="D28" s="20">
        <f t="shared" si="0"/>
        <v>5.3713823467642753E-3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20.721748252900611</v>
      </c>
      <c r="D29" s="20">
        <f t="shared" si="0"/>
        <v>4.7264278492180258E-3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19.195322636577586</v>
      </c>
      <c r="D30" s="20">
        <f t="shared" si="0"/>
        <v>4.3782651143609878E-3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13.697368551567866</v>
      </c>
      <c r="D31" s="20">
        <f t="shared" si="0"/>
        <v>3.1242356288191729E-3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13.897330656478482</v>
      </c>
      <c r="D32" s="20">
        <f t="shared" si="0"/>
        <v>3.169845026728227E-3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11.796549283266069</v>
      </c>
      <c r="D33" s="20">
        <f t="shared" si="0"/>
        <v>2.6906773683681388E-3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13.172486161601737</v>
      </c>
      <c r="D34" s="20">
        <f t="shared" si="0"/>
        <v>3.0045150958205751E-3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13.383623812204945</v>
      </c>
      <c r="D35" s="20">
        <f t="shared" si="0"/>
        <v>3.0526735262604281E-3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11.912661158003203</v>
      </c>
      <c r="D36" s="20">
        <f t="shared" si="0"/>
        <v>2.71716134991664E-3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2.3949471739114709E-3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8.549950745165404</v>
      </c>
      <c r="D38" s="20">
        <f t="shared" si="0"/>
        <v>1.9501600356396341E-3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6.0777812163230713</v>
      </c>
      <c r="D39" s="20">
        <f t="shared" si="0"/>
        <v>1.3862823759700153E-3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5.7713993561599413</v>
      </c>
      <c r="D40" s="20">
        <f t="shared" si="0"/>
        <v>1.3163996740523556E-3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4.7712378631348979</v>
      </c>
      <c r="D41" s="20">
        <f t="shared" si="0"/>
        <v>1.0882726320356503E-3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5.0103839184753554</v>
      </c>
      <c r="D42" s="20">
        <f t="shared" si="0"/>
        <v>1.1428195053108602E-3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4.1236397255703778</v>
      </c>
      <c r="D43" s="20">
        <f t="shared" si="0"/>
        <v>9.4056183876036652E-4</v>
      </c>
    </row>
    <row r="44" spans="2:14">
      <c r="B44" s="22" t="s">
        <v>23</v>
      </c>
      <c r="C44" s="9">
        <f>[2]LUNA!J4</f>
        <v>4.0700073180574314</v>
      </c>
      <c r="D44" s="20">
        <f t="shared" si="0"/>
        <v>9.2832881182672853E-4</v>
      </c>
    </row>
    <row r="45" spans="2:14">
      <c r="B45" s="22" t="s">
        <v>36</v>
      </c>
      <c r="C45" s="9">
        <f>[2]AMP!$J$4</f>
        <v>3.686648762411084</v>
      </c>
      <c r="D45" s="20">
        <f t="shared" si="0"/>
        <v>8.4088847949910918E-4</v>
      </c>
    </row>
    <row r="46" spans="2:14">
      <c r="B46" s="7" t="s">
        <v>25</v>
      </c>
      <c r="C46" s="1">
        <f>[2]POLIS!J4</f>
        <v>3.168476379130186</v>
      </c>
      <c r="D46" s="20">
        <f t="shared" si="0"/>
        <v>7.2269843331457988E-4</v>
      </c>
    </row>
    <row r="47" spans="2:14">
      <c r="B47" s="22" t="s">
        <v>40</v>
      </c>
      <c r="C47" s="9">
        <f>[2]SHPING!$J$4</f>
        <v>2.9008966284093125</v>
      </c>
      <c r="D47" s="20">
        <f t="shared" si="0"/>
        <v>6.6166611257316161E-4</v>
      </c>
    </row>
    <row r="48" spans="2:14">
      <c r="B48" s="22" t="s">
        <v>50</v>
      </c>
      <c r="C48" s="9">
        <f>[2]KAVA!$J$4</f>
        <v>2.4582836815324902</v>
      </c>
      <c r="D48" s="20">
        <f t="shared" si="0"/>
        <v>5.6071043388180219E-4</v>
      </c>
    </row>
    <row r="49" spans="2:4">
      <c r="B49" s="22" t="s">
        <v>62</v>
      </c>
      <c r="C49" s="10">
        <f>[2]SEI!$J$4</f>
        <v>1.9720037319992447</v>
      </c>
      <c r="D49" s="20">
        <f t="shared" si="0"/>
        <v>4.4979473951375849E-4</v>
      </c>
    </row>
    <row r="50" spans="2:4">
      <c r="B50" s="22" t="s">
        <v>65</v>
      </c>
      <c r="C50" s="10">
        <f>[2]DYDX!$J$4</f>
        <v>4.2850641763371273</v>
      </c>
      <c r="D50" s="20">
        <f t="shared" si="0"/>
        <v>9.7738117515694151E-4</v>
      </c>
    </row>
    <row r="51" spans="2:4">
      <c r="B51" s="22" t="s">
        <v>66</v>
      </c>
      <c r="C51" s="10">
        <f>[2]TIA!$J$4</f>
        <v>5.7910606600116363</v>
      </c>
      <c r="D51" s="20">
        <f t="shared" si="0"/>
        <v>1.3208842249185491E-3</v>
      </c>
    </row>
    <row r="52" spans="2:4">
      <c r="B52" s="7" t="s">
        <v>28</v>
      </c>
      <c r="C52" s="1">
        <f>[2]ATLAS!O47</f>
        <v>1.9112681945387209</v>
      </c>
      <c r="D52" s="20">
        <f t="shared" si="0"/>
        <v>4.3594155819975131E-4</v>
      </c>
    </row>
    <row r="53" spans="2:4">
      <c r="B53" s="22" t="s">
        <v>63</v>
      </c>
      <c r="C53" s="10">
        <f>[2]MEME!$J$4</f>
        <v>2.0391222917616791</v>
      </c>
      <c r="D53" s="20">
        <f t="shared" si="0"/>
        <v>4.6510382570614427E-4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3.8702200352676861E-4</v>
      </c>
    </row>
    <row r="55" spans="2:4">
      <c r="B55" s="22" t="s">
        <v>43</v>
      </c>
      <c r="C55" s="9">
        <f>[2]TRX!$J$4</f>
        <v>0.97909213958682162</v>
      </c>
      <c r="D55" s="20">
        <f t="shared" si="0"/>
        <v>2.2332132882879938E-4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2023-12-22T18:03:51Z</dcterms:modified>
</cp:coreProperties>
</file>