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T2"/>
  <c r="H2"/>
  <c r="C27" i="2"/>
  <c r="K2" i="1"/>
  <c r="Q2" l="1"/>
  <c r="C20"/>
  <c r="C14" l="1"/>
  <c r="C4"/>
  <c r="C37"/>
  <c r="C23"/>
  <c r="C44" l="1"/>
  <c r="C47" l="1"/>
  <c r="C46" l="1"/>
  <c r="C49"/>
  <c r="C17"/>
  <c r="C19"/>
  <c r="C45" l="1"/>
  <c r="C35" l="1"/>
  <c r="C32" l="1"/>
  <c r="C27"/>
  <c r="C40" l="1"/>
  <c r="C50" l="1"/>
  <c r="C30" l="1"/>
  <c r="C31"/>
  <c r="C42" l="1"/>
  <c r="C41" l="1"/>
  <c r="C29" l="1"/>
  <c r="C48" l="1"/>
  <c r="C39" l="1"/>
  <c r="C34" l="1"/>
  <c r="C38"/>
  <c r="C33"/>
  <c r="C36" l="1"/>
  <c r="C22" l="1"/>
  <c r="C21"/>
  <c r="C28"/>
  <c r="C25" l="1"/>
  <c r="C24" l="1"/>
  <c r="C26"/>
  <c r="C18" l="1"/>
  <c r="C43" l="1"/>
  <c r="C16" l="1"/>
  <c r="C15" l="1"/>
  <c r="C12"/>
  <c r="C13" l="1"/>
  <c r="C7" l="1"/>
  <c r="D13" s="1"/>
  <c r="D18" l="1"/>
  <c r="D33"/>
  <c r="D43"/>
  <c r="D39"/>
  <c r="D36"/>
  <c r="D25"/>
  <c r="D23"/>
  <c r="D41"/>
  <c r="D21"/>
  <c r="D38"/>
  <c r="D27"/>
  <c r="D47"/>
  <c r="D7"/>
  <c r="E7" s="1"/>
  <c r="D35"/>
  <c r="D42"/>
  <c r="D30"/>
  <c r="D46"/>
  <c r="D19"/>
  <c r="D20"/>
  <c r="D29"/>
  <c r="D14"/>
  <c r="Q3"/>
  <c r="D26"/>
  <c r="D37"/>
  <c r="D45"/>
  <c r="D16"/>
  <c r="D50"/>
  <c r="N8"/>
  <c r="D22"/>
  <c r="D15"/>
  <c r="D32"/>
  <c r="D28"/>
  <c r="D31"/>
  <c r="D12"/>
  <c r="D40"/>
  <c r="D49"/>
  <c r="D48"/>
  <c r="D44"/>
  <c r="M8"/>
  <c r="D17"/>
  <c r="D34"/>
  <c r="D24"/>
  <c r="M9"/>
  <c r="N9"/>
  <c r="M10" l="1"/>
  <c r="N10"/>
  <c r="M11" l="1"/>
  <c r="N11"/>
  <c r="M12" l="1"/>
  <c r="N12"/>
  <c r="M13" l="1"/>
  <c r="N13"/>
  <c r="N14" l="1"/>
  <c r="M14"/>
  <c r="N15" l="1"/>
  <c r="M15"/>
  <c r="N16" l="1"/>
  <c r="M16"/>
  <c r="N17" l="1"/>
  <c r="M17"/>
  <c r="M18" l="1"/>
  <c r="N18"/>
  <c r="M19" l="1"/>
  <c r="N19"/>
  <c r="M20" l="1"/>
  <c r="N20"/>
  <c r="M21" l="1"/>
  <c r="M22" s="1"/>
  <c r="N21"/>
  <c r="M23" l="1"/>
  <c r="N23"/>
  <c r="N24" l="1"/>
  <c r="M24"/>
  <c r="M25" l="1"/>
  <c r="N25"/>
  <c r="N26" l="1"/>
  <c r="M26"/>
  <c r="M27" l="1"/>
  <c r="N27"/>
  <c r="M28" l="1"/>
  <c r="N28"/>
  <c r="M29" l="1"/>
  <c r="N29"/>
  <c r="N30" l="1"/>
  <c r="M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N39" l="1"/>
  <c r="M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<sst xmlns="http://schemas.openxmlformats.org/spreadsheetml/2006/main" count="102" uniqueCount="62">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</sst>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1234.1387155469486</c:v>
                </c:pt>
                <c:pt idx="1">
                  <c:v>1269.2556307731413</c:v>
                </c:pt>
                <c:pt idx="2">
                  <c:v>343.31</c:v>
                </c:pt>
                <c:pt idx="3">
                  <c:v>294.3618040073714</c:v>
                </c:pt>
                <c:pt idx="4">
                  <c:v>1023.2934661100089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1269.2556307731413</v>
          </cell>
        </row>
      </sheetData>
      <sheetData sheetId="1">
        <row r="4">
          <cell r="J4">
            <v>1234.1387155469486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3.5104228886296087</v>
          </cell>
        </row>
      </sheetData>
      <sheetData sheetId="4">
        <row r="47">
          <cell r="M47">
            <v>114.85</v>
          </cell>
          <cell r="O47">
            <v>1.7281006549486797</v>
          </cell>
        </row>
      </sheetData>
      <sheetData sheetId="5">
        <row r="4">
          <cell r="C4">
            <v>-128.33333333333334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45.051417820770624</v>
          </cell>
        </row>
      </sheetData>
      <sheetData sheetId="8">
        <row r="4">
          <cell r="J4">
            <v>12.930466910598817</v>
          </cell>
        </row>
      </sheetData>
      <sheetData sheetId="9">
        <row r="4">
          <cell r="J4">
            <v>23.369444431047146</v>
          </cell>
        </row>
      </sheetData>
      <sheetData sheetId="10">
        <row r="4">
          <cell r="J4">
            <v>13.783924022314906</v>
          </cell>
        </row>
      </sheetData>
      <sheetData sheetId="11">
        <row r="4">
          <cell r="J4">
            <v>54.056387998419893</v>
          </cell>
        </row>
      </sheetData>
      <sheetData sheetId="12">
        <row r="4">
          <cell r="J4">
            <v>3.5566718952178888</v>
          </cell>
        </row>
      </sheetData>
      <sheetData sheetId="13">
        <row r="4">
          <cell r="J4">
            <v>175.30077765482912</v>
          </cell>
        </row>
      </sheetData>
      <sheetData sheetId="14">
        <row r="4">
          <cell r="J4">
            <v>5.8609929071852731</v>
          </cell>
        </row>
      </sheetData>
      <sheetData sheetId="15">
        <row r="4">
          <cell r="J4">
            <v>41.638896413533836</v>
          </cell>
        </row>
      </sheetData>
      <sheetData sheetId="16">
        <row r="4">
          <cell r="J4">
            <v>5.9015254741053749</v>
          </cell>
        </row>
      </sheetData>
      <sheetData sheetId="17">
        <row r="4">
          <cell r="J4">
            <v>12.674428257461155</v>
          </cell>
        </row>
      </sheetData>
      <sheetData sheetId="18">
        <row r="4">
          <cell r="J4">
            <v>12.567060756691774</v>
          </cell>
        </row>
      </sheetData>
      <sheetData sheetId="19">
        <row r="4">
          <cell r="J4">
            <v>8.2207423705612825</v>
          </cell>
        </row>
      </sheetData>
      <sheetData sheetId="20">
        <row r="4">
          <cell r="J4">
            <v>11.785058407223275</v>
          </cell>
        </row>
      </sheetData>
      <sheetData sheetId="21">
        <row r="4">
          <cell r="J4">
            <v>4.0213722888424224</v>
          </cell>
        </row>
      </sheetData>
      <sheetData sheetId="22">
        <row r="4">
          <cell r="J4">
            <v>22.050785281451571</v>
          </cell>
        </row>
      </sheetData>
      <sheetData sheetId="23">
        <row r="4">
          <cell r="J4">
            <v>48.538897009844121</v>
          </cell>
        </row>
      </sheetData>
      <sheetData sheetId="24">
        <row r="4">
          <cell r="J4">
            <v>40.412835075136485</v>
          </cell>
        </row>
      </sheetData>
      <sheetData sheetId="25">
        <row r="4">
          <cell r="J4">
            <v>43.390463828480783</v>
          </cell>
        </row>
      </sheetData>
      <sheetData sheetId="26">
        <row r="4">
          <cell r="J4">
            <v>4.3305876694199172</v>
          </cell>
        </row>
      </sheetData>
      <sheetData sheetId="27">
        <row r="4">
          <cell r="J4">
            <v>294.3618040073714</v>
          </cell>
        </row>
      </sheetData>
      <sheetData sheetId="28">
        <row r="4">
          <cell r="J4">
            <v>0.97675628888838462</v>
          </cell>
        </row>
      </sheetData>
      <sheetData sheetId="29">
        <row r="4">
          <cell r="J4">
            <v>12.674632310489251</v>
          </cell>
        </row>
      </sheetData>
      <sheetData sheetId="30">
        <row r="4">
          <cell r="J4">
            <v>19.432388753716161</v>
          </cell>
        </row>
      </sheetData>
      <sheetData sheetId="31">
        <row r="4">
          <cell r="J4">
            <v>4.5212639582030585</v>
          </cell>
        </row>
      </sheetData>
      <sheetData sheetId="32">
        <row r="4">
          <cell r="J4">
            <v>2.3884857509777055</v>
          </cell>
        </row>
      </sheetData>
      <sheetData sheetId="33">
        <row r="4">
          <cell r="J4">
            <v>2.5401192460620226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55</f>
        <v>55</v>
      </c>
      <c r="J2" t="s">
        <v>6</v>
      </c>
      <c r="K2" s="9">
        <f>9.93+37.53+0.82</f>
        <v>48.28</v>
      </c>
      <c r="M2" t="s">
        <v>59</v>
      </c>
      <c r="N2" s="9">
        <f>343.31</f>
        <v>343.31</v>
      </c>
      <c r="P2" t="s">
        <v>8</v>
      </c>
      <c r="Q2" s="10">
        <f>N2+K2+H2</f>
        <v>446.59000000000003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0.10634383559264138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4199.4911835858447</v>
      </c>
      <c r="D7" s="20">
        <f>(C7*[1]Feuil1!$K$2-C4)/C4</f>
        <v>0.5056001544852875</v>
      </c>
      <c r="E7" s="31">
        <f>C7-C7/(1+D7)</f>
        <v>1410.243871757888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1234.1387155469486</v>
      </c>
    </row>
    <row r="9" spans="2:20">
      <c r="M9" s="17" t="str">
        <f>IF(C13&gt;C7*[2]Params!F8,B13,"Others")</f>
        <v>ETH</v>
      </c>
      <c r="N9" s="18">
        <f>IF(C13&gt;C7*0.1,C13,C7)</f>
        <v>1269.2556307731413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343.31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294.3618040073714</v>
      </c>
    </row>
    <row r="12" spans="2:20">
      <c r="B12" s="7" t="s">
        <v>4</v>
      </c>
      <c r="C12" s="1">
        <f>[2]BTC!J4</f>
        <v>1234.1387155469486</v>
      </c>
      <c r="D12" s="20">
        <f>C12/$C$7</f>
        <v>0.29387815370840881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1023.2934661100089</v>
      </c>
    </row>
    <row r="13" spans="2:20">
      <c r="B13" s="7" t="s">
        <v>19</v>
      </c>
      <c r="C13" s="1">
        <f>[2]ETH!J4</f>
        <v>1269.2556307731413</v>
      </c>
      <c r="D13" s="20">
        <f t="shared" ref="D13:D50" si="0">C13/$C$7</f>
        <v>0.30224033705182218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343.31</v>
      </c>
      <c r="D14" s="20">
        <f t="shared" si="0"/>
        <v>8.1750379984571325E-2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294.3618040073714</v>
      </c>
      <c r="D15" s="20">
        <f t="shared" si="0"/>
        <v>7.0094635549638878E-2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175.30077765482912</v>
      </c>
      <c r="D16" s="20">
        <f t="shared" si="0"/>
        <v>4.1743337464312517E-2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22</v>
      </c>
      <c r="C17" s="1">
        <f>-[2]BIGTIME!$C$4</f>
        <v>128.33333333333334</v>
      </c>
      <c r="D17" s="20">
        <f t="shared" si="0"/>
        <v>3.0559257710776427E-2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[2]ATLAS!M47</f>
        <v>114.85</v>
      </c>
      <c r="D18" s="20">
        <f>C18/$C$7</f>
        <v>2.7348551283761079E-2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1.4894661582927781E-2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55</v>
      </c>
      <c r="D20" s="20">
        <f t="shared" si="0"/>
        <v>1.3096824733189896E-2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54.056387998419893</v>
      </c>
      <c r="D21" s="20">
        <f t="shared" si="0"/>
        <v>1.2872127987720274E-2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48.538897009844121</v>
      </c>
      <c r="D22" s="20">
        <f t="shared" si="0"/>
        <v>1.1558280488732428E-2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48.28</v>
      </c>
      <c r="D23" s="20">
        <f t="shared" si="0"/>
        <v>1.1496630874880148E-2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45.051417820770624</v>
      </c>
      <c r="D24" s="20">
        <f t="shared" si="0"/>
        <v>1.0727827694188013E-2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43.390463828480783</v>
      </c>
      <c r="D25" s="20">
        <f t="shared" si="0"/>
        <v>1.0332314542789612E-2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41.638896413533836</v>
      </c>
      <c r="D26" s="20">
        <f t="shared" si="0"/>
        <v>9.9152241529363999E-3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57</v>
      </c>
      <c r="C27" s="9">
        <f>[2]MINA!$J$4</f>
        <v>40.412835075136485</v>
      </c>
      <c r="D27" s="20">
        <f t="shared" si="0"/>
        <v>9.6232694172794838E-3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23.369444431047146</v>
      </c>
      <c r="D28" s="20">
        <f t="shared" si="0"/>
        <v>5.5648275968262755E-3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22.050785281451571</v>
      </c>
      <c r="D29" s="20">
        <f t="shared" si="0"/>
        <v>5.2508230920068118E-3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19.432388753716161</v>
      </c>
      <c r="D30" s="20">
        <f t="shared" si="0"/>
        <v>4.6273198119023817E-3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13.783924022314906</v>
      </c>
      <c r="D31" s="20">
        <f t="shared" si="0"/>
        <v>3.2822843101066221E-3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46</v>
      </c>
      <c r="C32" s="9">
        <f>[2]ALGO!$J$4</f>
        <v>12.930466910598817</v>
      </c>
      <c r="D32" s="20">
        <f t="shared" si="0"/>
        <v>3.0790556153895295E-3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12.567060756691774</v>
      </c>
      <c r="D33" s="20">
        <f t="shared" si="0"/>
        <v>2.9925198571225625E-3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55</v>
      </c>
      <c r="C34" s="9">
        <f>[2]UNI!$J$4</f>
        <v>12.674632310489251</v>
      </c>
      <c r="D34" s="20">
        <f t="shared" si="0"/>
        <v>3.0181352350564256E-3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44</v>
      </c>
      <c r="C35" s="9">
        <f>[2]LTC!$J$4</f>
        <v>11.785058407223275</v>
      </c>
      <c r="D35" s="20">
        <f t="shared" si="0"/>
        <v>2.8063062623601693E-3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12.674428257461155</v>
      </c>
      <c r="D36" s="20">
        <f t="shared" si="0"/>
        <v>3.018086645115603E-3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2.50030290360898E-3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8.2207423705612825</v>
      </c>
      <c r="D38" s="20">
        <f t="shared" si="0"/>
        <v>1.9575567637081662E-3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5.9015254741053749</v>
      </c>
      <c r="D39" s="20">
        <f t="shared" si="0"/>
        <v>1.4052953598693364E-3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5.8609929071852731</v>
      </c>
      <c r="D40" s="20">
        <f t="shared" si="0"/>
        <v>1.3956435794159024E-3</v>
      </c>
    </row>
    <row r="41" spans="2:14">
      <c r="B41" s="22" t="s">
        <v>37</v>
      </c>
      <c r="C41" s="9">
        <f>[2]GRT!$J$4</f>
        <v>4.5212639582030585</v>
      </c>
      <c r="D41" s="20">
        <f t="shared" si="0"/>
        <v>1.0766218478740703E-3</v>
      </c>
    </row>
    <row r="42" spans="2:14">
      <c r="B42" s="22" t="s">
        <v>56</v>
      </c>
      <c r="C42" s="9">
        <f>[2]SHIB!$J$4</f>
        <v>4.3305876694199172</v>
      </c>
      <c r="D42" s="20">
        <f t="shared" si="0"/>
        <v>1.0312172308746539E-3</v>
      </c>
    </row>
    <row r="43" spans="2:14">
      <c r="B43" s="22" t="s">
        <v>23</v>
      </c>
      <c r="C43" s="9">
        <f>[2]LUNA!J4</f>
        <v>4.0213722888424224</v>
      </c>
      <c r="D43" s="20">
        <f t="shared" si="0"/>
        <v>9.5758560097956174E-4</v>
      </c>
    </row>
    <row r="44" spans="2:14">
      <c r="B44" s="22" t="s">
        <v>36</v>
      </c>
      <c r="C44" s="9">
        <f>[2]AMP!$J$4</f>
        <v>3.5566718952178888</v>
      </c>
      <c r="D44" s="20">
        <f t="shared" si="0"/>
        <v>8.4692924445692775E-4</v>
      </c>
    </row>
    <row r="45" spans="2:14">
      <c r="B45" s="7" t="s">
        <v>25</v>
      </c>
      <c r="C45" s="1">
        <f>[2]POLIS!J4</f>
        <v>3.5104228886296087</v>
      </c>
      <c r="D45" s="20">
        <f t="shared" si="0"/>
        <v>8.3591624203200319E-4</v>
      </c>
    </row>
    <row r="46" spans="2:14">
      <c r="B46" s="22" t="s">
        <v>40</v>
      </c>
      <c r="C46" s="9">
        <f>[2]SHPING!$J$4</f>
        <v>2.5401192460620226</v>
      </c>
      <c r="D46" s="20">
        <f t="shared" si="0"/>
        <v>6.048635739468503E-4</v>
      </c>
    </row>
    <row r="47" spans="2:14">
      <c r="B47" s="22" t="s">
        <v>50</v>
      </c>
      <c r="C47" s="9">
        <f>[2]KAVA!$J$4</f>
        <v>2.3884857509777055</v>
      </c>
      <c r="D47" s="20">
        <f t="shared" si="0"/>
        <v>5.6875598651411736E-4</v>
      </c>
    </row>
    <row r="48" spans="2:14">
      <c r="B48" s="7" t="s">
        <v>28</v>
      </c>
      <c r="C48" s="1">
        <f>[2]ATLAS!O47</f>
        <v>1.7281006549486797</v>
      </c>
      <c r="D48" s="20">
        <f t="shared" si="0"/>
        <v>4.115023890758823E-4</v>
      </c>
    </row>
    <row r="49" spans="2:4">
      <c r="B49" s="7" t="s">
        <v>27</v>
      </c>
      <c r="C49" s="1">
        <f>[2]Ayman!$E$9</f>
        <v>1.6967935999999999</v>
      </c>
      <c r="D49" s="20">
        <f t="shared" si="0"/>
        <v>4.0404742522906039E-4</v>
      </c>
    </row>
    <row r="50" spans="2:4">
      <c r="B50" s="22" t="s">
        <v>43</v>
      </c>
      <c r="C50" s="9">
        <f>[2]TRX!$J$4</f>
        <v>0.97675628888838462</v>
      </c>
      <c r="D50" s="20">
        <f t="shared" si="0"/>
        <v>2.3258919859294854E-4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2023-12-15T23:14:26Z</dcterms:modified>
</cp:coreProperties>
</file>