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 l="1"/>
  <c r="C46" l="1"/>
  <c r="C25"/>
  <c r="C29" l="1"/>
  <c r="T2"/>
  <c r="C24" i="2" l="1"/>
  <c r="C35" i="1" l="1"/>
  <c r="C4"/>
  <c r="C38"/>
  <c r="C28"/>
  <c r="Q2" l="1"/>
  <c r="C45" l="1"/>
  <c r="C48" l="1"/>
  <c r="C44" l="1"/>
  <c r="C43" l="1"/>
  <c r="C17" l="1"/>
  <c r="C39" l="1"/>
  <c r="C50" l="1"/>
  <c r="C33" l="1"/>
  <c r="C49"/>
  <c r="C24"/>
  <c r="C47"/>
  <c r="C36"/>
  <c r="C37"/>
  <c r="C40"/>
  <c r="C15"/>
  <c r="C18"/>
  <c r="C30"/>
  <c r="C26" l="1"/>
  <c r="C42"/>
  <c r="C23"/>
  <c r="C32"/>
  <c r="C41"/>
  <c r="C34"/>
  <c r="C27"/>
  <c r="C22"/>
  <c r="C20"/>
  <c r="C14"/>
  <c r="C21"/>
  <c r="C19"/>
  <c r="C12" l="1"/>
  <c r="C16"/>
  <c r="C13" l="1"/>
  <c r="C31" l="1"/>
  <c r="C7" l="1"/>
  <c r="D24" l="1"/>
  <c r="D49"/>
  <c r="D15"/>
  <c r="D27"/>
  <c r="M8"/>
  <c r="D38"/>
  <c r="D26"/>
  <c r="N8"/>
  <c r="D16"/>
  <c r="D41"/>
  <c r="D43"/>
  <c r="D45"/>
  <c r="D50"/>
  <c r="D17"/>
  <c r="D12"/>
  <c r="D23"/>
  <c r="D37"/>
  <c r="D44"/>
  <c r="D42"/>
  <c r="D32"/>
  <c r="N9"/>
  <c r="Q3"/>
  <c r="D47"/>
  <c r="D21"/>
  <c r="D33"/>
  <c r="D36"/>
  <c r="D20"/>
  <c r="D22"/>
  <c r="D48"/>
  <c r="D39"/>
  <c r="D46"/>
  <c r="D25"/>
  <c r="D28"/>
  <c r="D34"/>
  <c r="D40"/>
  <c r="D18"/>
  <c r="D31"/>
  <c r="D19"/>
  <c r="D7"/>
  <c r="E7" s="1"/>
  <c r="D35"/>
  <c r="D14"/>
  <c r="D29"/>
  <c r="D13"/>
  <c r="M9"/>
  <c r="D30"/>
  <c r="M10" l="1"/>
  <c r="N10"/>
  <c r="M11" l="1"/>
  <c r="N11"/>
  <c r="M12" l="1"/>
  <c r="N12"/>
  <c r="N13" l="1"/>
  <c r="M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<sst xmlns="http://schemas.openxmlformats.org/spreadsheetml/2006/main" count="95" uniqueCount="60">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</sst>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976.32943569795191</c:v>
                </c:pt>
                <c:pt idx="1">
                  <c:v>887.98815393869188</c:v>
                </c:pt>
                <c:pt idx="2">
                  <c:v>801.11573870161192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976.32943569795191</v>
          </cell>
        </row>
      </sheetData>
      <sheetData sheetId="1">
        <row r="4">
          <cell r="J4">
            <v>887.98815393869188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0.80367535989379979</v>
          </cell>
        </row>
      </sheetData>
      <sheetData sheetId="4">
        <row r="46">
          <cell r="M46">
            <v>79.390000000000015</v>
          </cell>
          <cell r="O46">
            <v>0.66193182276258078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27.678873811938523</v>
          </cell>
        </row>
      </sheetData>
      <sheetData sheetId="8">
        <row r="4">
          <cell r="J4">
            <v>7.8392628243844227</v>
          </cell>
        </row>
      </sheetData>
      <sheetData sheetId="9">
        <row r="4">
          <cell r="J4">
            <v>17.921741055641615</v>
          </cell>
        </row>
      </sheetData>
      <sheetData sheetId="10">
        <row r="4">
          <cell r="J4">
            <v>11.741951437452528</v>
          </cell>
        </row>
      </sheetData>
      <sheetData sheetId="11">
        <row r="4">
          <cell r="J4">
            <v>32.337966433054532</v>
          </cell>
        </row>
      </sheetData>
      <sheetData sheetId="12">
        <row r="4">
          <cell r="J4">
            <v>1.9849457600986831</v>
          </cell>
        </row>
      </sheetData>
      <sheetData sheetId="13">
        <row r="4">
          <cell r="J4">
            <v>129.59595440101992</v>
          </cell>
        </row>
      </sheetData>
      <sheetData sheetId="14">
        <row r="4">
          <cell r="J4">
            <v>4.2290838595233806</v>
          </cell>
        </row>
      </sheetData>
      <sheetData sheetId="15">
        <row r="4">
          <cell r="J4">
            <v>30.016697898560647</v>
          </cell>
        </row>
      </sheetData>
      <sheetData sheetId="16">
        <row r="4">
          <cell r="J4">
            <v>4.4284482717102645</v>
          </cell>
        </row>
      </sheetData>
      <sheetData sheetId="17">
        <row r="4">
          <cell r="J4">
            <v>5.8791677607631057</v>
          </cell>
        </row>
      </sheetData>
      <sheetData sheetId="18">
        <row r="4">
          <cell r="J4">
            <v>8.8496772944464812</v>
          </cell>
        </row>
      </sheetData>
      <sheetData sheetId="19">
        <row r="4">
          <cell r="J4">
            <v>6.7914152412269484</v>
          </cell>
        </row>
      </sheetData>
      <sheetData sheetId="20">
        <row r="4">
          <cell r="J4">
            <v>9.9830604279277431</v>
          </cell>
        </row>
      </sheetData>
      <sheetData sheetId="21">
        <row r="4">
          <cell r="J4">
            <v>1.4413340990632102</v>
          </cell>
        </row>
      </sheetData>
      <sheetData sheetId="22">
        <row r="4">
          <cell r="J4">
            <v>29.406451695155475</v>
          </cell>
        </row>
      </sheetData>
      <sheetData sheetId="23">
        <row r="4">
          <cell r="J4">
            <v>32.239454867185458</v>
          </cell>
        </row>
      </sheetData>
      <sheetData sheetId="24">
        <row r="4">
          <cell r="J4">
            <v>27.603780012731992</v>
          </cell>
        </row>
      </sheetData>
      <sheetData sheetId="25">
        <row r="4">
          <cell r="J4">
            <v>26.667513805324575</v>
          </cell>
        </row>
      </sheetData>
      <sheetData sheetId="26">
        <row r="4">
          <cell r="J4">
            <v>3.3930172119963107</v>
          </cell>
        </row>
      </sheetData>
      <sheetData sheetId="27">
        <row r="4">
          <cell r="J4">
            <v>148.50579464205316</v>
          </cell>
        </row>
      </sheetData>
      <sheetData sheetId="28">
        <row r="4">
          <cell r="J4">
            <v>0.71513382675232595</v>
          </cell>
        </row>
      </sheetData>
      <sheetData sheetId="29">
        <row r="4">
          <cell r="J4">
            <v>7.8447356644078639</v>
          </cell>
        </row>
      </sheetData>
      <sheetData sheetId="30">
        <row r="4">
          <cell r="J4">
            <v>21.207271385709412</v>
          </cell>
        </row>
      </sheetData>
      <sheetData sheetId="31">
        <row r="4">
          <cell r="J4">
            <v>5.322301375960957</v>
          </cell>
        </row>
      </sheetData>
      <sheetData sheetId="32">
        <row r="4">
          <cell r="J4">
            <v>2.8324131795286016</v>
          </cell>
        </row>
      </sheetData>
      <sheetData sheetId="33">
        <row r="4">
          <cell r="J4">
            <v>1.7836516472740453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topLeftCell="A4" workbookViewId="0">
      <selection activeCell="B24" sqref="B24:D2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13.11+0.15</f>
        <v>13.26</v>
      </c>
      <c r="J2" t="s">
        <v>6</v>
      </c>
      <c r="K2" s="9">
        <v>16.306000000000001</v>
      </c>
      <c r="M2" t="s">
        <v>7</v>
      </c>
      <c r="N2" s="9">
        <f>4.05+3.46</f>
        <v>7.51</v>
      </c>
      <c r="P2" t="s">
        <v>8</v>
      </c>
      <c r="Q2" s="10">
        <f>N2+K2+H2</f>
        <v>37.076000000000001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1.3785955308427501E-2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2689.4037569768593</v>
      </c>
      <c r="D7" s="20">
        <f>(C7*[1]Feuil1!$K$2-C4)/C4</f>
        <v>6.2366447582099985E-2</v>
      </c>
      <c r="E7" s="31">
        <f>C7-C7/(1+D7)</f>
        <v>157.88201784642479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976.32943569795191</v>
      </c>
    </row>
    <row r="9" spans="2:20">
      <c r="M9" s="17" t="str">
        <f>IF(C13&gt;C7*[2]Params!F8,B13,"Others")</f>
        <v>BTC</v>
      </c>
      <c r="N9" s="18">
        <f>IF(C13&gt;C7*0.1,C13,C7)</f>
        <v>887.98815393869188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801.11573870161192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976.32943569795191</v>
      </c>
      <c r="D12" s="20">
        <f>C12/$C$7</f>
        <v>0.36302821142610331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887.98815393869188</v>
      </c>
      <c r="D13" s="20">
        <f t="shared" ref="D13:D50" si="0">C13/$C$7</f>
        <v>0.3301803054431936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148.50579464205316</v>
      </c>
      <c r="D14" s="20">
        <f t="shared" si="0"/>
        <v>5.5218854460509691E-2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129.59595440101992</v>
      </c>
      <c r="D15" s="20">
        <f t="shared" si="0"/>
        <v>4.8187615587589522E-2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2.951955421124338E-2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2.5712018814806392E-2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32.337966433054532</v>
      </c>
      <c r="D18" s="20">
        <f>C18/$C$7</f>
        <v>1.2024214047133415E-2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32.239454867185458</v>
      </c>
      <c r="D19" s="20">
        <f>C19/$C$7</f>
        <v>1.1987584528187621E-2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30.016697898560647</v>
      </c>
      <c r="D20" s="20">
        <f t="shared" si="0"/>
        <v>1.1161097630168485E-2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29.406451695155475</v>
      </c>
      <c r="D21" s="20">
        <f t="shared" si="0"/>
        <v>1.0934190011027229E-2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27.678873811938523</v>
      </c>
      <c r="D22" s="20">
        <f t="shared" si="0"/>
        <v>1.0291825368405135E-2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27.603780012731992</v>
      </c>
      <c r="D23" s="20">
        <f t="shared" si="0"/>
        <v>1.026390326893914E-2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26.667513805324575</v>
      </c>
      <c r="D24" s="20">
        <f t="shared" si="0"/>
        <v>9.9157717528071537E-3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8.4281382473214497E-3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21.207271385709412</v>
      </c>
      <c r="D26" s="20">
        <f t="shared" si="0"/>
        <v>7.8854918420833784E-3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17.921741055641615</v>
      </c>
      <c r="D27" s="20">
        <f t="shared" si="0"/>
        <v>6.6638343198372431E-3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16.306000000000001</v>
      </c>
      <c r="D28" s="20">
        <f t="shared" si="0"/>
        <v>6.0630539232716272E-3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5</v>
      </c>
      <c r="C29" s="1">
        <f>H$2</f>
        <v>13.26</v>
      </c>
      <c r="D29" s="20">
        <f t="shared" si="0"/>
        <v>4.9304608746830476E-3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31</v>
      </c>
      <c r="C30" s="9">
        <f>[2]ATOM!$J$4</f>
        <v>11.741951437452528</v>
      </c>
      <c r="D30" s="20">
        <f t="shared" si="0"/>
        <v>4.3660054415375609E-3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9.9830604279277431</v>
      </c>
      <c r="D31" s="20">
        <f t="shared" si="0"/>
        <v>3.7119976507914284E-3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8.8496772944464812</v>
      </c>
      <c r="D32" s="20">
        <f t="shared" si="0"/>
        <v>3.2905722212548494E-3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7.8447356644078639</v>
      </c>
      <c r="D33" s="20">
        <f t="shared" si="0"/>
        <v>2.9169051482348185E-3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46</v>
      </c>
      <c r="C34" s="9">
        <f>[2]ALGO!$J$4</f>
        <v>7.8392628243844227</v>
      </c>
      <c r="D34" s="20">
        <f t="shared" si="0"/>
        <v>2.9148701841617435E-3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7</v>
      </c>
      <c r="C35" s="1">
        <f>$N$2</f>
        <v>7.51</v>
      </c>
      <c r="D35" s="20">
        <f t="shared" si="0"/>
        <v>2.792440510472827E-3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6.7914152412269484</v>
      </c>
      <c r="D36" s="20">
        <f t="shared" si="0"/>
        <v>2.5252494065305881E-3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5.8791677607631057</v>
      </c>
      <c r="D37" s="20">
        <f t="shared" si="0"/>
        <v>2.1860487647164732E-3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2.0078799942148157E-3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5.322301375960957</v>
      </c>
      <c r="D39" s="20">
        <f t="shared" si="0"/>
        <v>1.9789893436988875E-3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4.4284482717102645</v>
      </c>
      <c r="D40" s="20">
        <f t="shared" si="0"/>
        <v>1.6466282759596696E-3</v>
      </c>
    </row>
    <row r="41" spans="2:14">
      <c r="B41" s="22" t="s">
        <v>51</v>
      </c>
      <c r="C41" s="9">
        <f>[2]DOGE!$J$4</f>
        <v>4.2290838595233806</v>
      </c>
      <c r="D41" s="20">
        <f t="shared" si="0"/>
        <v>1.5724986806284771E-3</v>
      </c>
    </row>
    <row r="42" spans="2:14">
      <c r="B42" s="22" t="s">
        <v>56</v>
      </c>
      <c r="C42" s="9">
        <f>[2]SHIB!$J$4</f>
        <v>3.3930172119963107</v>
      </c>
      <c r="D42" s="20">
        <f t="shared" si="0"/>
        <v>1.2616243296285042E-3</v>
      </c>
    </row>
    <row r="43" spans="2:14">
      <c r="B43" s="22" t="s">
        <v>50</v>
      </c>
      <c r="C43" s="9">
        <f>[2]KAVA!$J$4</f>
        <v>2.8324131795286016</v>
      </c>
      <c r="D43" s="20">
        <f t="shared" si="0"/>
        <v>1.0531751404677511E-3</v>
      </c>
    </row>
    <row r="44" spans="2:14">
      <c r="B44" s="22" t="s">
        <v>36</v>
      </c>
      <c r="C44" s="9">
        <f>[2]AMP!$J$4</f>
        <v>1.9849457600986831</v>
      </c>
      <c r="D44" s="20">
        <f t="shared" si="0"/>
        <v>7.3806164468586419E-4</v>
      </c>
    </row>
    <row r="45" spans="2:14">
      <c r="B45" s="22" t="s">
        <v>40</v>
      </c>
      <c r="C45" s="9">
        <f>[2]SHPING!$J$4</f>
        <v>1.7836516472740453</v>
      </c>
      <c r="D45" s="20">
        <f t="shared" si="0"/>
        <v>6.6321452948330678E-4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6.3091813402809933E-4</v>
      </c>
    </row>
    <row r="47" spans="2:14">
      <c r="B47" s="22" t="s">
        <v>23</v>
      </c>
      <c r="C47" s="9">
        <f>[2]LUNA!J4</f>
        <v>1.4413340990632102</v>
      </c>
      <c r="D47" s="20">
        <f t="shared" si="0"/>
        <v>5.3593072268308427E-4</v>
      </c>
    </row>
    <row r="48" spans="2:14">
      <c r="B48" s="7" t="s">
        <v>25</v>
      </c>
      <c r="C48" s="1">
        <f>[2]POLIS!J4</f>
        <v>0.80367535989379979</v>
      </c>
      <c r="D48" s="20">
        <f t="shared" si="0"/>
        <v>2.98830310550769E-4</v>
      </c>
    </row>
    <row r="49" spans="2:4">
      <c r="B49" s="22" t="s">
        <v>43</v>
      </c>
      <c r="C49" s="9">
        <f>[2]TRX!$J$4</f>
        <v>0.71513382675232595</v>
      </c>
      <c r="D49" s="20">
        <f t="shared" si="0"/>
        <v>2.6590794517079245E-4</v>
      </c>
    </row>
    <row r="50" spans="2:4">
      <c r="B50" s="7" t="s">
        <v>28</v>
      </c>
      <c r="C50" s="1">
        <f>[2]ATLAS!O46</f>
        <v>0.66193182276258078</v>
      </c>
      <c r="D50" s="20">
        <f t="shared" si="0"/>
        <v>2.4612586378872835E-4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2023-07-04T21:07:45Z</dcterms:modified>
</cp:coreProperties>
</file>